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bcofinanciero-my.sharepoint.com/personal/mario_aguilar_pichincha_pe/Documents/"/>
    </mc:Choice>
  </mc:AlternateContent>
  <xr:revisionPtr revIDLastSave="0" documentId="8_{2C5DFB48-6786-4168-9647-D89F992125F1}" xr6:coauthVersionLast="47" xr6:coauthVersionMax="47" xr10:uidLastSave="{00000000-0000-0000-0000-000000000000}"/>
  <bookViews>
    <workbookView showHorizontalScroll="0" showSheetTabs="0" xWindow="-108" yWindow="-108" windowWidth="23256" windowHeight="12576" tabRatio="696" firstSheet="1" activeTab="1" xr2:uid="{00000000-000D-0000-FFFF-FFFF00000000}"/>
  </bookViews>
  <sheets>
    <sheet name="Calculos" sheetId="43" state="hidden" r:id="rId1"/>
    <sheet name="Hoja1" sheetId="45" r:id="rId2"/>
    <sheet name="Hoja1 (2)" sheetId="47" state="hidden" r:id="rId3"/>
    <sheet name="Simulador" sheetId="48" state="hidden" r:id="rId4"/>
    <sheet name="Calculos PLD" sheetId="49" state="hidden" r:id="rId5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3" i="47" l="1"/>
  <c r="H9" i="48"/>
  <c r="H14" i="45" l="1"/>
  <c r="Q5" i="48"/>
  <c r="AG32" i="48" s="1"/>
  <c r="H19" i="48"/>
  <c r="H18" i="48"/>
  <c r="H15" i="48"/>
  <c r="H14" i="48"/>
  <c r="I14" i="48" s="1"/>
  <c r="H8" i="48"/>
  <c r="H10" i="48" s="1"/>
  <c r="Q11" i="48" s="1"/>
  <c r="H5" i="48"/>
  <c r="AH32" i="48" s="1"/>
  <c r="A5" i="49"/>
  <c r="A6" i="49" s="1"/>
  <c r="A7" i="49" s="1"/>
  <c r="A8" i="49" s="1"/>
  <c r="A9" i="49" s="1"/>
  <c r="A10" i="49" s="1"/>
  <c r="A11" i="49" s="1"/>
  <c r="A12" i="49" s="1"/>
  <c r="A13" i="49" s="1"/>
  <c r="A14" i="49" s="1"/>
  <c r="A15" i="49" s="1"/>
  <c r="A16" i="49" s="1"/>
  <c r="A17" i="49" s="1"/>
  <c r="A18" i="49" s="1"/>
  <c r="A19" i="49" s="1"/>
  <c r="A20" i="49" s="1"/>
  <c r="A21" i="49" s="1"/>
  <c r="A22" i="49" s="1"/>
  <c r="A23" i="49" s="1"/>
  <c r="A24" i="49" s="1"/>
  <c r="A25" i="49" s="1"/>
  <c r="A26" i="49" s="1"/>
  <c r="A27" i="49" s="1"/>
  <c r="A28" i="49" s="1"/>
  <c r="A29" i="49" s="1"/>
  <c r="A30" i="49" s="1"/>
  <c r="A31" i="49" s="1"/>
  <c r="A32" i="49" s="1"/>
  <c r="A33" i="49" s="1"/>
  <c r="A34" i="49" s="1"/>
  <c r="A35" i="49" s="1"/>
  <c r="A36" i="49" s="1"/>
  <c r="A37" i="49" s="1"/>
  <c r="A38" i="49" s="1"/>
  <c r="A39" i="49" s="1"/>
  <c r="A40" i="49" s="1"/>
  <c r="A41" i="49" s="1"/>
  <c r="A42" i="49" s="1"/>
  <c r="A43" i="49" s="1"/>
  <c r="A44" i="49" s="1"/>
  <c r="A45" i="49" s="1"/>
  <c r="A46" i="49" s="1"/>
  <c r="A47" i="49" s="1"/>
  <c r="A48" i="49" s="1"/>
  <c r="A49" i="49" s="1"/>
  <c r="A50" i="49" s="1"/>
  <c r="A51" i="49" s="1"/>
  <c r="A52" i="49" s="1"/>
  <c r="A53" i="49" s="1"/>
  <c r="A54" i="49" s="1"/>
  <c r="A55" i="49" s="1"/>
  <c r="A56" i="49" s="1"/>
  <c r="A57" i="49" s="1"/>
  <c r="A58" i="49" s="1"/>
  <c r="A59" i="49" s="1"/>
  <c r="A60" i="49" s="1"/>
  <c r="A61" i="49" s="1"/>
  <c r="A62" i="49" s="1"/>
  <c r="A63" i="49" s="1"/>
  <c r="A64" i="49" s="1"/>
  <c r="A65" i="49" s="1"/>
  <c r="A66" i="49" s="1"/>
  <c r="A67" i="49" s="1"/>
  <c r="A68" i="49" s="1"/>
  <c r="A69" i="49" s="1"/>
  <c r="A70" i="49" s="1"/>
  <c r="A71" i="49" s="1"/>
  <c r="A72" i="49" s="1"/>
  <c r="A73" i="49" s="1"/>
  <c r="A74" i="49" s="1"/>
  <c r="A75" i="49" s="1"/>
  <c r="A76" i="49" s="1"/>
  <c r="A77" i="49" s="1"/>
  <c r="A78" i="49" s="1"/>
  <c r="A79" i="49" s="1"/>
  <c r="A80" i="49" s="1"/>
  <c r="A81" i="49" s="1"/>
  <c r="A82" i="49" s="1"/>
  <c r="A83" i="49" s="1"/>
  <c r="A84" i="49" s="1"/>
  <c r="A85" i="49" s="1"/>
  <c r="A86" i="49" s="1"/>
  <c r="A87" i="49" s="1"/>
  <c r="A88" i="49" s="1"/>
  <c r="A89" i="49" s="1"/>
  <c r="A90" i="49" s="1"/>
  <c r="A91" i="49" s="1"/>
  <c r="A92" i="49" s="1"/>
  <c r="A93" i="49" s="1"/>
  <c r="A94" i="49" s="1"/>
  <c r="A95" i="49" s="1"/>
  <c r="A96" i="49" s="1"/>
  <c r="A97" i="49" s="1"/>
  <c r="A98" i="49" s="1"/>
  <c r="A99" i="49" s="1"/>
  <c r="A100" i="49" s="1"/>
  <c r="A101" i="49" s="1"/>
  <c r="A102" i="49" s="1"/>
  <c r="A103" i="49" s="1"/>
  <c r="A104" i="49" s="1"/>
  <c r="A105" i="49" s="1"/>
  <c r="A106" i="49" s="1"/>
  <c r="A107" i="49" s="1"/>
  <c r="A108" i="49" s="1"/>
  <c r="A109" i="49" s="1"/>
  <c r="A110" i="49" s="1"/>
  <c r="A111" i="49" s="1"/>
  <c r="A112" i="49" s="1"/>
  <c r="A113" i="49" s="1"/>
  <c r="A114" i="49" s="1"/>
  <c r="A115" i="49" s="1"/>
  <c r="A116" i="49" s="1"/>
  <c r="A117" i="49" s="1"/>
  <c r="A118" i="49" s="1"/>
  <c r="A119" i="49" s="1"/>
  <c r="A120" i="49" s="1"/>
  <c r="A121" i="49" s="1"/>
  <c r="A122" i="49" s="1"/>
  <c r="A123" i="49" s="1"/>
  <c r="A124" i="49" s="1"/>
  <c r="A125" i="49" s="1"/>
  <c r="A126" i="49" s="1"/>
  <c r="A127" i="49" s="1"/>
  <c r="A128" i="49" s="1"/>
  <c r="A129" i="49" s="1"/>
  <c r="A130" i="49" s="1"/>
  <c r="A131" i="49" s="1"/>
  <c r="A132" i="49" s="1"/>
  <c r="A133" i="49" s="1"/>
  <c r="A134" i="49" s="1"/>
  <c r="A135" i="49" s="1"/>
  <c r="A136" i="49" s="1"/>
  <c r="A137" i="49" s="1"/>
  <c r="A138" i="49" s="1"/>
  <c r="A139" i="49" s="1"/>
  <c r="A140" i="49" s="1"/>
  <c r="A141" i="49" s="1"/>
  <c r="A142" i="49" s="1"/>
  <c r="A143" i="49" s="1"/>
  <c r="A144" i="49" s="1"/>
  <c r="A145" i="49" s="1"/>
  <c r="A146" i="49" s="1"/>
  <c r="A147" i="49" s="1"/>
  <c r="A148" i="49" s="1"/>
  <c r="A149" i="49" s="1"/>
  <c r="A150" i="49" s="1"/>
  <c r="A151" i="49" s="1"/>
  <c r="A152" i="49" s="1"/>
  <c r="A153" i="49" s="1"/>
  <c r="A154" i="49" s="1"/>
  <c r="A155" i="49" s="1"/>
  <c r="A156" i="49" s="1"/>
  <c r="A157" i="49" s="1"/>
  <c r="A158" i="49" s="1"/>
  <c r="A159" i="49" s="1"/>
  <c r="A160" i="49" s="1"/>
  <c r="A161" i="49" s="1"/>
  <c r="A162" i="49" s="1"/>
  <c r="A163" i="49" s="1"/>
  <c r="A164" i="49" s="1"/>
  <c r="A165" i="49" s="1"/>
  <c r="A166" i="49" s="1"/>
  <c r="A167" i="49" s="1"/>
  <c r="A168" i="49" s="1"/>
  <c r="A169" i="49" s="1"/>
  <c r="A170" i="49" s="1"/>
  <c r="A171" i="49" s="1"/>
  <c r="A172" i="49" s="1"/>
  <c r="A173" i="49" s="1"/>
  <c r="A174" i="49" s="1"/>
  <c r="A175" i="49" s="1"/>
  <c r="A176" i="49" s="1"/>
  <c r="A177" i="49" s="1"/>
  <c r="A178" i="49" s="1"/>
  <c r="A179" i="49" s="1"/>
  <c r="A180" i="49" s="1"/>
  <c r="A181" i="49" s="1"/>
  <c r="A182" i="49" s="1"/>
  <c r="A183" i="49" s="1"/>
  <c r="A184" i="49" s="1"/>
  <c r="A185" i="49" s="1"/>
  <c r="A186" i="49" s="1"/>
  <c r="A187" i="49" s="1"/>
  <c r="A188" i="49" s="1"/>
  <c r="A189" i="49" s="1"/>
  <c r="A190" i="49" s="1"/>
  <c r="A191" i="49" s="1"/>
  <c r="A192" i="49" s="1"/>
  <c r="A193" i="49" s="1"/>
  <c r="A194" i="49" s="1"/>
  <c r="A195" i="49" s="1"/>
  <c r="A196" i="49" s="1"/>
  <c r="A197" i="49" s="1"/>
  <c r="A198" i="49" s="1"/>
  <c r="A199" i="49" s="1"/>
  <c r="A200" i="49" s="1"/>
  <c r="A201" i="49" s="1"/>
  <c r="A202" i="49" s="1"/>
  <c r="A203" i="49" s="1"/>
  <c r="A204" i="49" s="1"/>
  <c r="A205" i="49" s="1"/>
  <c r="A206" i="49" s="1"/>
  <c r="A207" i="49" s="1"/>
  <c r="A208" i="49" s="1"/>
  <c r="A209" i="49" s="1"/>
  <c r="A210" i="49" s="1"/>
  <c r="A211" i="49" s="1"/>
  <c r="A212" i="49" s="1"/>
  <c r="A213" i="49" s="1"/>
  <c r="A214" i="49" s="1"/>
  <c r="A215" i="49" s="1"/>
  <c r="A216" i="49" s="1"/>
  <c r="A217" i="49" s="1"/>
  <c r="A218" i="49" s="1"/>
  <c r="A219" i="49" s="1"/>
  <c r="A220" i="49" s="1"/>
  <c r="A221" i="49" s="1"/>
  <c r="A222" i="49" s="1"/>
  <c r="A223" i="49" s="1"/>
  <c r="A224" i="49" s="1"/>
  <c r="A225" i="49" s="1"/>
  <c r="A226" i="49" s="1"/>
  <c r="A227" i="49" s="1"/>
  <c r="A228" i="49" s="1"/>
  <c r="A229" i="49" s="1"/>
  <c r="A230" i="49" s="1"/>
  <c r="A231" i="49" s="1"/>
  <c r="A232" i="49" s="1"/>
  <c r="A233" i="49" s="1"/>
  <c r="A234" i="49" s="1"/>
  <c r="A235" i="49" s="1"/>
  <c r="A236" i="49" s="1"/>
  <c r="A237" i="49" s="1"/>
  <c r="A238" i="49" s="1"/>
  <c r="A239" i="49" s="1"/>
  <c r="A240" i="49" s="1"/>
  <c r="A241" i="49" s="1"/>
  <c r="A242" i="49" s="1"/>
  <c r="A243" i="49" s="1"/>
  <c r="A244" i="49" s="1"/>
  <c r="A245" i="49" s="1"/>
  <c r="A246" i="49" s="1"/>
  <c r="A247" i="49" s="1"/>
  <c r="A248" i="49" s="1"/>
  <c r="A249" i="49" s="1"/>
  <c r="A250" i="49" s="1"/>
  <c r="A251" i="49" s="1"/>
  <c r="A252" i="49" s="1"/>
  <c r="A253" i="49" s="1"/>
  <c r="A254" i="49" s="1"/>
  <c r="A255" i="49" s="1"/>
  <c r="A256" i="49" s="1"/>
  <c r="A257" i="49" s="1"/>
  <c r="A258" i="49" s="1"/>
  <c r="A259" i="49" s="1"/>
  <c r="A260" i="49" s="1"/>
  <c r="A261" i="49" s="1"/>
  <c r="A262" i="49" s="1"/>
  <c r="A263" i="49" s="1"/>
  <c r="A264" i="49" s="1"/>
  <c r="A265" i="49" s="1"/>
  <c r="A266" i="49" s="1"/>
  <c r="A267" i="49" s="1"/>
  <c r="A268" i="49" s="1"/>
  <c r="A269" i="49" s="1"/>
  <c r="A270" i="49" s="1"/>
  <c r="A271" i="49" s="1"/>
  <c r="A272" i="49" s="1"/>
  <c r="A273" i="49" s="1"/>
  <c r="A274" i="49" s="1"/>
  <c r="A275" i="49" s="1"/>
  <c r="A276" i="49" s="1"/>
  <c r="A277" i="49" s="1"/>
  <c r="A278" i="49" s="1"/>
  <c r="A279" i="49" s="1"/>
  <c r="A280" i="49" s="1"/>
  <c r="A281" i="49" s="1"/>
  <c r="A282" i="49" s="1"/>
  <c r="A283" i="49" s="1"/>
  <c r="A284" i="49" s="1"/>
  <c r="A285" i="49" s="1"/>
  <c r="A286" i="49" s="1"/>
  <c r="A287" i="49" s="1"/>
  <c r="A288" i="49" s="1"/>
  <c r="A289" i="49" s="1"/>
  <c r="A290" i="49" s="1"/>
  <c r="A291" i="49" s="1"/>
  <c r="A292" i="49" s="1"/>
  <c r="A293" i="49" s="1"/>
  <c r="A294" i="49" s="1"/>
  <c r="A295" i="49" s="1"/>
  <c r="A296" i="49" s="1"/>
  <c r="A297" i="49" s="1"/>
  <c r="A298" i="49" s="1"/>
  <c r="A299" i="49" s="1"/>
  <c r="A300" i="49" s="1"/>
  <c r="A301" i="49" s="1"/>
  <c r="A302" i="49" s="1"/>
  <c r="A303" i="49" s="1"/>
  <c r="A304" i="49" s="1"/>
  <c r="A305" i="49" s="1"/>
  <c r="A306" i="49" s="1"/>
  <c r="A307" i="49" s="1"/>
  <c r="A308" i="49" s="1"/>
  <c r="A309" i="49" s="1"/>
  <c r="A310" i="49" s="1"/>
  <c r="A311" i="49" s="1"/>
  <c r="A312" i="49" s="1"/>
  <c r="A313" i="49" s="1"/>
  <c r="A314" i="49" s="1"/>
  <c r="A315" i="49" s="1"/>
  <c r="A316" i="49" s="1"/>
  <c r="A317" i="49" s="1"/>
  <c r="A318" i="49" s="1"/>
  <c r="A319" i="49" s="1"/>
  <c r="A320" i="49" s="1"/>
  <c r="A321" i="49" s="1"/>
  <c r="A322" i="49" s="1"/>
  <c r="A323" i="49" s="1"/>
  <c r="A324" i="49" s="1"/>
  <c r="A325" i="49" s="1"/>
  <c r="A326" i="49" s="1"/>
  <c r="A327" i="49" s="1"/>
  <c r="A328" i="49" s="1"/>
  <c r="A329" i="49" s="1"/>
  <c r="A330" i="49" s="1"/>
  <c r="A331" i="49" s="1"/>
  <c r="A332" i="49" s="1"/>
  <c r="A333" i="49" s="1"/>
  <c r="A334" i="49" s="1"/>
  <c r="A335" i="49" s="1"/>
  <c r="A336" i="49" s="1"/>
  <c r="A337" i="49" s="1"/>
  <c r="A338" i="49" s="1"/>
  <c r="A339" i="49" s="1"/>
  <c r="A340" i="49" s="1"/>
  <c r="A341" i="49" s="1"/>
  <c r="A342" i="49" s="1"/>
  <c r="A343" i="49" s="1"/>
  <c r="A344" i="49" s="1"/>
  <c r="A345" i="49" s="1"/>
  <c r="A346" i="49" s="1"/>
  <c r="A347" i="49" s="1"/>
  <c r="A348" i="49" s="1"/>
  <c r="A349" i="49" s="1"/>
  <c r="A350" i="49" s="1"/>
  <c r="A351" i="49" s="1"/>
  <c r="A352" i="49" s="1"/>
  <c r="A353" i="49" s="1"/>
  <c r="A354" i="49" s="1"/>
  <c r="A355" i="49" s="1"/>
  <c r="A356" i="49" s="1"/>
  <c r="A357" i="49" s="1"/>
  <c r="A358" i="49" s="1"/>
  <c r="A359" i="49" s="1"/>
  <c r="A360" i="49" s="1"/>
  <c r="A361" i="49" s="1"/>
  <c r="A362" i="49" s="1"/>
  <c r="A363" i="49" s="1"/>
  <c r="A364" i="49" s="1"/>
  <c r="A365" i="49" s="1"/>
  <c r="A366" i="49" s="1"/>
  <c r="A367" i="49" s="1"/>
  <c r="A368" i="49" s="1"/>
  <c r="A369" i="49" s="1"/>
  <c r="A370" i="49" s="1"/>
  <c r="A371" i="49" s="1"/>
  <c r="A372" i="49" s="1"/>
  <c r="A373" i="49" s="1"/>
  <c r="A374" i="49" s="1"/>
  <c r="A375" i="49" s="1"/>
  <c r="A376" i="49" s="1"/>
  <c r="A377" i="49" s="1"/>
  <c r="A378" i="49" s="1"/>
  <c r="A379" i="49" s="1"/>
  <c r="A380" i="49" s="1"/>
  <c r="A381" i="49" s="1"/>
  <c r="A382" i="49" s="1"/>
  <c r="A383" i="49" s="1"/>
  <c r="A384" i="49" s="1"/>
  <c r="A385" i="49" s="1"/>
  <c r="A386" i="49" s="1"/>
  <c r="Y274" i="48"/>
  <c r="AC272" i="48"/>
  <c r="AC271" i="48"/>
  <c r="AC270" i="48"/>
  <c r="AC269" i="48"/>
  <c r="AC268" i="48"/>
  <c r="AC267" i="48"/>
  <c r="AC266" i="48"/>
  <c r="AC265" i="48"/>
  <c r="AC264" i="48"/>
  <c r="AC263" i="48"/>
  <c r="AC262" i="48"/>
  <c r="AC261" i="48"/>
  <c r="AC260" i="48"/>
  <c r="AC259" i="48"/>
  <c r="AC258" i="48"/>
  <c r="AC257" i="48"/>
  <c r="AC256" i="48"/>
  <c r="AC255" i="48"/>
  <c r="AC254" i="48"/>
  <c r="AC253" i="48"/>
  <c r="AC252" i="48"/>
  <c r="AC251" i="48"/>
  <c r="AC250" i="48"/>
  <c r="AC249" i="48"/>
  <c r="AC248" i="48"/>
  <c r="AC247" i="48"/>
  <c r="AC246" i="48"/>
  <c r="AC245" i="48"/>
  <c r="AC244" i="48"/>
  <c r="AC243" i="48"/>
  <c r="AC242" i="48"/>
  <c r="AC241" i="48"/>
  <c r="AC240" i="48"/>
  <c r="AC239" i="48"/>
  <c r="AC238" i="48"/>
  <c r="AC237" i="48"/>
  <c r="AC236" i="48"/>
  <c r="AC235" i="48"/>
  <c r="AC234" i="48"/>
  <c r="AC233" i="48"/>
  <c r="AC232" i="48"/>
  <c r="AC231" i="48"/>
  <c r="AC230" i="48"/>
  <c r="AC229" i="48"/>
  <c r="AC228" i="48"/>
  <c r="AC227" i="48"/>
  <c r="AC226" i="48"/>
  <c r="AC225" i="48"/>
  <c r="AC224" i="48"/>
  <c r="AC223" i="48"/>
  <c r="AC222" i="48"/>
  <c r="AC221" i="48"/>
  <c r="AC220" i="48"/>
  <c r="AC219" i="48"/>
  <c r="AC218" i="48"/>
  <c r="AC217" i="48"/>
  <c r="AC216" i="48"/>
  <c r="AC215" i="48"/>
  <c r="AC214" i="48"/>
  <c r="AC213" i="48"/>
  <c r="AC212" i="48"/>
  <c r="AC211" i="48"/>
  <c r="AC210" i="48"/>
  <c r="AC209" i="48"/>
  <c r="AC208" i="48"/>
  <c r="AC207" i="48"/>
  <c r="AC206" i="48"/>
  <c r="AC205" i="48"/>
  <c r="AC204" i="48"/>
  <c r="AC203" i="48"/>
  <c r="AC202" i="48"/>
  <c r="AC201" i="48"/>
  <c r="AC200" i="48"/>
  <c r="AC199" i="48"/>
  <c r="AC198" i="48"/>
  <c r="AC197" i="48"/>
  <c r="AC196" i="48"/>
  <c r="AC195" i="48"/>
  <c r="AC194" i="48"/>
  <c r="AC193" i="48"/>
  <c r="AC192" i="48"/>
  <c r="AC191" i="48"/>
  <c r="AC190" i="48"/>
  <c r="AC189" i="48"/>
  <c r="AC188" i="48"/>
  <c r="AC187" i="48"/>
  <c r="AC186" i="48"/>
  <c r="AC185" i="48"/>
  <c r="AC184" i="48"/>
  <c r="AC183" i="48"/>
  <c r="AC182" i="48"/>
  <c r="AC181" i="48"/>
  <c r="AC180" i="48"/>
  <c r="AC179" i="48"/>
  <c r="AC178" i="48"/>
  <c r="AC177" i="48"/>
  <c r="AC176" i="48"/>
  <c r="AC175" i="48"/>
  <c r="AC174" i="48"/>
  <c r="AC173" i="48"/>
  <c r="AC172" i="48"/>
  <c r="AC171" i="48"/>
  <c r="AC170" i="48"/>
  <c r="AC169" i="48"/>
  <c r="AC168" i="48"/>
  <c r="AC167" i="48"/>
  <c r="AC166" i="48"/>
  <c r="AC165" i="48"/>
  <c r="AC164" i="48"/>
  <c r="AC163" i="48"/>
  <c r="AC162" i="48"/>
  <c r="AC161" i="48"/>
  <c r="AC160" i="48"/>
  <c r="AC159" i="48"/>
  <c r="AC158" i="48"/>
  <c r="AC157" i="48"/>
  <c r="AC156" i="48"/>
  <c r="AC155" i="48"/>
  <c r="AC154" i="48"/>
  <c r="AC153" i="48"/>
  <c r="AC152" i="48"/>
  <c r="AC151" i="48"/>
  <c r="AC150" i="48"/>
  <c r="AC149" i="48"/>
  <c r="AC148" i="48"/>
  <c r="AC147" i="48"/>
  <c r="AC146" i="48"/>
  <c r="AC145" i="48"/>
  <c r="AC144" i="48"/>
  <c r="AC143" i="48"/>
  <c r="AC142" i="48"/>
  <c r="AC141" i="48"/>
  <c r="AC140" i="48"/>
  <c r="AC139" i="48"/>
  <c r="AC138" i="48"/>
  <c r="AC137" i="48"/>
  <c r="AC136" i="48"/>
  <c r="AC135" i="48"/>
  <c r="AC134" i="48"/>
  <c r="AC133" i="48"/>
  <c r="AC132" i="48"/>
  <c r="AC131" i="48"/>
  <c r="AC130" i="48"/>
  <c r="AC129" i="48"/>
  <c r="AC128" i="48"/>
  <c r="AC127" i="48"/>
  <c r="AC126" i="48"/>
  <c r="AC125" i="48"/>
  <c r="AC124" i="48"/>
  <c r="AC123" i="48"/>
  <c r="AC122" i="48"/>
  <c r="AC121" i="48"/>
  <c r="AC120" i="48"/>
  <c r="AC119" i="48"/>
  <c r="AC118" i="48"/>
  <c r="AC117" i="48"/>
  <c r="AC116" i="48"/>
  <c r="AC115" i="48"/>
  <c r="AC114" i="48"/>
  <c r="AC113" i="48"/>
  <c r="AC112" i="48"/>
  <c r="AC111" i="48"/>
  <c r="AC110" i="48"/>
  <c r="AC109" i="48"/>
  <c r="AC108" i="48"/>
  <c r="AC107" i="48"/>
  <c r="AC106" i="48"/>
  <c r="AC105" i="48"/>
  <c r="AC104" i="48"/>
  <c r="AC103" i="48"/>
  <c r="AC102" i="48"/>
  <c r="AC101" i="48"/>
  <c r="AC100" i="48"/>
  <c r="AC99" i="48"/>
  <c r="AC98" i="48"/>
  <c r="AC97" i="48"/>
  <c r="AC96" i="48"/>
  <c r="AC95" i="48"/>
  <c r="AC94" i="48"/>
  <c r="AC93" i="48"/>
  <c r="AC92" i="48"/>
  <c r="AC91" i="48"/>
  <c r="AC90" i="48"/>
  <c r="AC89" i="48"/>
  <c r="AC88" i="48"/>
  <c r="AC87" i="48"/>
  <c r="AC86" i="48"/>
  <c r="AC85" i="48"/>
  <c r="AC84" i="48"/>
  <c r="AC83" i="48"/>
  <c r="AC82" i="48"/>
  <c r="AC81" i="48"/>
  <c r="AC80" i="48"/>
  <c r="AC79" i="48"/>
  <c r="AC78" i="48"/>
  <c r="AC77" i="48"/>
  <c r="AC76" i="48"/>
  <c r="AC75" i="48"/>
  <c r="AC74" i="48"/>
  <c r="AC73" i="48"/>
  <c r="AC72" i="48"/>
  <c r="AC71" i="48"/>
  <c r="AC70" i="48"/>
  <c r="AC69" i="48"/>
  <c r="AC68" i="48"/>
  <c r="AC67" i="48"/>
  <c r="AC66" i="48"/>
  <c r="AC65" i="48"/>
  <c r="AC64" i="48"/>
  <c r="AC63" i="48"/>
  <c r="AC62" i="48"/>
  <c r="AC61" i="48"/>
  <c r="AC60" i="48"/>
  <c r="AC59" i="48"/>
  <c r="AC58" i="48"/>
  <c r="AC57" i="48"/>
  <c r="AC56" i="48"/>
  <c r="AC55" i="48"/>
  <c r="AC54" i="48"/>
  <c r="AC53" i="48"/>
  <c r="AC52" i="48"/>
  <c r="AC51" i="48"/>
  <c r="AC50" i="48"/>
  <c r="AC49" i="48"/>
  <c r="AC48" i="48"/>
  <c r="AC47" i="48"/>
  <c r="AC46" i="48"/>
  <c r="AC45" i="48"/>
  <c r="AC44" i="48"/>
  <c r="AC43" i="48"/>
  <c r="AC42" i="48"/>
  <c r="AC41" i="48"/>
  <c r="AC40" i="48"/>
  <c r="AC39" i="48"/>
  <c r="AC38" i="48"/>
  <c r="AC37" i="48"/>
  <c r="AC36" i="48"/>
  <c r="AC35" i="48"/>
  <c r="AC34" i="48"/>
  <c r="U33" i="48"/>
  <c r="G33" i="48"/>
  <c r="F33" i="48"/>
  <c r="B33" i="48"/>
  <c r="J28" i="48"/>
  <c r="J13" i="48"/>
  <c r="I13" i="48"/>
  <c r="A34" i="48" l="1"/>
  <c r="A35" i="48" s="1"/>
  <c r="A36" i="48" s="1"/>
  <c r="J26" i="48"/>
  <c r="H6" i="48"/>
  <c r="Q6" i="48"/>
  <c r="Q8" i="48" s="1"/>
  <c r="Q17" i="48"/>
  <c r="H33" i="48"/>
  <c r="P33" i="48"/>
  <c r="J33" i="48" l="1"/>
  <c r="Q33" i="48" s="1"/>
  <c r="AB33" i="48" s="1"/>
  <c r="B34" i="48"/>
  <c r="F34" i="48" s="1"/>
  <c r="B35" i="48"/>
  <c r="P35" i="48" s="1"/>
  <c r="Q15" i="48"/>
  <c r="Q16" i="48" s="1"/>
  <c r="Q7" i="48"/>
  <c r="Q12" i="48"/>
  <c r="Q13" i="48" s="1"/>
  <c r="Q14" i="48" s="1"/>
  <c r="J24" i="48" s="1"/>
  <c r="Q23" i="48"/>
  <c r="A37" i="48"/>
  <c r="B36" i="48"/>
  <c r="G35" i="48" l="1"/>
  <c r="U35" i="48"/>
  <c r="E33" i="48"/>
  <c r="C33" i="48" s="1"/>
  <c r="C18" i="47" s="1"/>
  <c r="C4" i="49"/>
  <c r="J23" i="48"/>
  <c r="U34" i="48"/>
  <c r="G34" i="48"/>
  <c r="AO33" i="48"/>
  <c r="I13" i="47"/>
  <c r="H35" i="48"/>
  <c r="H34" i="48"/>
  <c r="P34" i="48"/>
  <c r="A38" i="48"/>
  <c r="B37" i="48"/>
  <c r="F35" i="48"/>
  <c r="F36" i="48" s="1"/>
  <c r="P36" i="48"/>
  <c r="H36" i="48"/>
  <c r="G36" i="48"/>
  <c r="U36" i="48"/>
  <c r="S33" i="48" l="1"/>
  <c r="AD33" i="48" s="1"/>
  <c r="R33" i="48"/>
  <c r="R31" i="48" s="1"/>
  <c r="AG33" i="48"/>
  <c r="E34" i="48"/>
  <c r="S34" i="48" s="1"/>
  <c r="AD34" i="48" s="1"/>
  <c r="D33" i="48"/>
  <c r="AF33" i="48" s="1"/>
  <c r="I33" i="48"/>
  <c r="AM33" i="48" s="1"/>
  <c r="C5" i="49"/>
  <c r="D4" i="49"/>
  <c r="A39" i="48"/>
  <c r="B38" i="48"/>
  <c r="M33" i="48"/>
  <c r="G37" i="48"/>
  <c r="H37" i="48"/>
  <c r="F37" i="48"/>
  <c r="U37" i="48"/>
  <c r="P37" i="48"/>
  <c r="X33" i="48" l="1"/>
  <c r="L33" i="48"/>
  <c r="E18" i="47" s="1"/>
  <c r="R274" i="48"/>
  <c r="AC33" i="48"/>
  <c r="T33" i="48"/>
  <c r="G18" i="47" s="1"/>
  <c r="AN33" i="48"/>
  <c r="E4" i="49"/>
  <c r="D5" i="49"/>
  <c r="E5" i="49" s="1"/>
  <c r="C6" i="49"/>
  <c r="C34" i="48"/>
  <c r="AG34" i="48" s="1"/>
  <c r="F18" i="47"/>
  <c r="F38" i="48"/>
  <c r="G38" i="48"/>
  <c r="U38" i="48"/>
  <c r="P38" i="48"/>
  <c r="H38" i="48"/>
  <c r="A40" i="48"/>
  <c r="B39" i="48"/>
  <c r="K33" i="48" l="1"/>
  <c r="D18" i="47" s="1"/>
  <c r="N33" i="48"/>
  <c r="AA33" i="48"/>
  <c r="AK33" i="48" s="1"/>
  <c r="D34" i="48"/>
  <c r="M34" i="48"/>
  <c r="D6" i="49"/>
  <c r="E6" i="49" s="1"/>
  <c r="C7" i="49"/>
  <c r="F5" i="49"/>
  <c r="F4" i="49"/>
  <c r="G4" i="49" s="1"/>
  <c r="B4" i="49"/>
  <c r="B5" i="49" s="1"/>
  <c r="E35" i="48"/>
  <c r="C35" i="48" s="1"/>
  <c r="AG35" i="48" s="1"/>
  <c r="I34" i="48"/>
  <c r="AM34" i="48" s="1"/>
  <c r="A41" i="48"/>
  <c r="B40" i="48"/>
  <c r="F39" i="48"/>
  <c r="U39" i="48"/>
  <c r="P39" i="48"/>
  <c r="H39" i="48"/>
  <c r="G39" i="48"/>
  <c r="W33" i="48" l="1"/>
  <c r="J34" i="48" s="1"/>
  <c r="X34" i="48" s="1"/>
  <c r="Z33" i="48"/>
  <c r="AQ33" i="48"/>
  <c r="O33" i="48"/>
  <c r="V33" i="48" s="1"/>
  <c r="G5" i="49"/>
  <c r="AE33" i="48"/>
  <c r="AH33" i="48" s="1"/>
  <c r="AN34" i="48"/>
  <c r="E36" i="48"/>
  <c r="C36" i="48" s="1"/>
  <c r="M35" i="48"/>
  <c r="D35" i="48"/>
  <c r="S35" i="48"/>
  <c r="AD35" i="48" s="1"/>
  <c r="D7" i="49"/>
  <c r="E7" i="49" s="1"/>
  <c r="C8" i="49"/>
  <c r="I35" i="48"/>
  <c r="AM35" i="48" s="1"/>
  <c r="F6" i="49"/>
  <c r="B6" i="49"/>
  <c r="A42" i="48"/>
  <c r="B41" i="48"/>
  <c r="U40" i="48"/>
  <c r="P40" i="48"/>
  <c r="H40" i="48"/>
  <c r="G40" i="48"/>
  <c r="F40" i="48"/>
  <c r="G6" i="49" l="1"/>
  <c r="Q34" i="48"/>
  <c r="AB34" i="48" s="1"/>
  <c r="L34" i="48"/>
  <c r="AA34" i="48" s="1"/>
  <c r="AN35" i="48"/>
  <c r="S36" i="48"/>
  <c r="AD36" i="48" s="1"/>
  <c r="D8" i="49"/>
  <c r="E8" i="49" s="1"/>
  <c r="C9" i="49"/>
  <c r="F7" i="49"/>
  <c r="B7" i="49"/>
  <c r="AJ33" i="48"/>
  <c r="H18" i="47"/>
  <c r="P41" i="48"/>
  <c r="H41" i="48"/>
  <c r="U41" i="48"/>
  <c r="G41" i="48"/>
  <c r="F41" i="48"/>
  <c r="AG36" i="48"/>
  <c r="M36" i="48"/>
  <c r="D36" i="48"/>
  <c r="I36" i="48"/>
  <c r="AM36" i="48" s="1"/>
  <c r="E37" i="48"/>
  <c r="A43" i="48"/>
  <c r="B42" i="48"/>
  <c r="G7" i="49" l="1"/>
  <c r="N34" i="48"/>
  <c r="AF34" i="48"/>
  <c r="T34" i="48"/>
  <c r="K34" i="48"/>
  <c r="AE34" i="48" s="1"/>
  <c r="D9" i="49"/>
  <c r="E9" i="49" s="1"/>
  <c r="C10" i="49"/>
  <c r="F8" i="49"/>
  <c r="B8" i="49"/>
  <c r="A44" i="48"/>
  <c r="B43" i="48"/>
  <c r="AK34" i="48"/>
  <c r="S37" i="48"/>
  <c r="C37" i="48"/>
  <c r="AN36" i="48"/>
  <c r="P42" i="48"/>
  <c r="H42" i="48"/>
  <c r="G42" i="48"/>
  <c r="F42" i="48"/>
  <c r="U42" i="48"/>
  <c r="G8" i="49" l="1"/>
  <c r="O34" i="48"/>
  <c r="V34" i="48" s="1"/>
  <c r="Z34" i="48"/>
  <c r="W34" i="48"/>
  <c r="J35" i="48" s="1"/>
  <c r="Q35" i="48" s="1"/>
  <c r="D10" i="49"/>
  <c r="E10" i="49" s="1"/>
  <c r="C11" i="49"/>
  <c r="F9" i="49"/>
  <c r="B9" i="49"/>
  <c r="AG37" i="48"/>
  <c r="D37" i="48"/>
  <c r="I37" i="48"/>
  <c r="AM37" i="48" s="1"/>
  <c r="M37" i="48"/>
  <c r="E38" i="48"/>
  <c r="P43" i="48"/>
  <c r="H43" i="48"/>
  <c r="G43" i="48"/>
  <c r="F43" i="48"/>
  <c r="U43" i="48"/>
  <c r="AD37" i="48"/>
  <c r="A45" i="48"/>
  <c r="B44" i="48"/>
  <c r="AH34" i="48"/>
  <c r="G9" i="49" l="1"/>
  <c r="L35" i="48"/>
  <c r="AA35" i="48" s="1"/>
  <c r="X35" i="48"/>
  <c r="D11" i="49"/>
  <c r="E11" i="49" s="1"/>
  <c r="C12" i="49"/>
  <c r="F10" i="49"/>
  <c r="G10" i="49" s="1"/>
  <c r="B10" i="49"/>
  <c r="AJ34" i="48"/>
  <c r="AN37" i="48"/>
  <c r="A46" i="48"/>
  <c r="B45" i="48"/>
  <c r="AB35" i="48"/>
  <c r="T35" i="48"/>
  <c r="AF35" i="48"/>
  <c r="P44" i="48"/>
  <c r="H44" i="48"/>
  <c r="G44" i="48"/>
  <c r="F44" i="48"/>
  <c r="U44" i="48"/>
  <c r="S38" i="48"/>
  <c r="AD38" i="48" s="1"/>
  <c r="C38" i="48"/>
  <c r="K35" i="48" l="1"/>
  <c r="W35" i="48" s="1"/>
  <c r="J36" i="48" s="1"/>
  <c r="N35" i="48"/>
  <c r="D12" i="49"/>
  <c r="E12" i="49" s="1"/>
  <c r="C13" i="49"/>
  <c r="F11" i="49"/>
  <c r="G11" i="49" s="1"/>
  <c r="B11" i="49"/>
  <c r="AK35" i="48"/>
  <c r="G45" i="48"/>
  <c r="H45" i="48"/>
  <c r="F45" i="48"/>
  <c r="P45" i="48"/>
  <c r="U45" i="48"/>
  <c r="AG38" i="48"/>
  <c r="D38" i="48"/>
  <c r="I38" i="48"/>
  <c r="AM38" i="48" s="1"/>
  <c r="M38" i="48"/>
  <c r="E39" i="48"/>
  <c r="A47" i="48"/>
  <c r="B46" i="48"/>
  <c r="O35" i="48" l="1"/>
  <c r="V35" i="48" s="1"/>
  <c r="AE35" i="48"/>
  <c r="AH35" i="48" s="1"/>
  <c r="Z35" i="48"/>
  <c r="D13" i="49"/>
  <c r="E13" i="49" s="1"/>
  <c r="C14" i="49"/>
  <c r="F12" i="49"/>
  <c r="G12" i="49" s="1"/>
  <c r="B12" i="49"/>
  <c r="AN38" i="48"/>
  <c r="A48" i="48"/>
  <c r="B47" i="48"/>
  <c r="Q36" i="48"/>
  <c r="X36" i="48"/>
  <c r="L36" i="48"/>
  <c r="S39" i="48"/>
  <c r="AD39" i="48" s="1"/>
  <c r="C39" i="48"/>
  <c r="F46" i="48"/>
  <c r="G46" i="48"/>
  <c r="U46" i="48"/>
  <c r="P46" i="48"/>
  <c r="H46" i="48"/>
  <c r="C15" i="49" l="1"/>
  <c r="D14" i="49"/>
  <c r="E14" i="49" s="1"/>
  <c r="F13" i="49"/>
  <c r="G13" i="49" s="1"/>
  <c r="B13" i="49"/>
  <c r="AJ35" i="48"/>
  <c r="AA36" i="48"/>
  <c r="N36" i="48"/>
  <c r="K36" i="48"/>
  <c r="AG39" i="48"/>
  <c r="D39" i="48"/>
  <c r="I39" i="48"/>
  <c r="AM39" i="48" s="1"/>
  <c r="M39" i="48"/>
  <c r="E40" i="48"/>
  <c r="AB36" i="48"/>
  <c r="T36" i="48"/>
  <c r="AF36" i="48"/>
  <c r="F47" i="48"/>
  <c r="U47" i="48"/>
  <c r="P47" i="48"/>
  <c r="H47" i="48"/>
  <c r="G47" i="48"/>
  <c r="A49" i="48"/>
  <c r="B48" i="48"/>
  <c r="F14" i="49" l="1"/>
  <c r="G14" i="49" s="1"/>
  <c r="B14" i="49"/>
  <c r="D15" i="49"/>
  <c r="E15" i="49" s="1"/>
  <c r="C16" i="49"/>
  <c r="AN39" i="48"/>
  <c r="C40" i="48"/>
  <c r="S40" i="48"/>
  <c r="AD40" i="48" s="1"/>
  <c r="U48" i="48"/>
  <c r="P48" i="48"/>
  <c r="H48" i="48"/>
  <c r="G48" i="48"/>
  <c r="F48" i="48"/>
  <c r="Z36" i="48"/>
  <c r="O36" i="48"/>
  <c r="W36" i="48"/>
  <c r="J37" i="48" s="1"/>
  <c r="AE36" i="48"/>
  <c r="AK36" i="48"/>
  <c r="A50" i="48"/>
  <c r="B49" i="48"/>
  <c r="D16" i="49" l="1"/>
  <c r="E16" i="49" s="1"/>
  <c r="C17" i="49"/>
  <c r="F15" i="49"/>
  <c r="G15" i="49" s="1"/>
  <c r="B15" i="49"/>
  <c r="P49" i="48"/>
  <c r="H49" i="48"/>
  <c r="G49" i="48"/>
  <c r="F49" i="48"/>
  <c r="U49" i="48"/>
  <c r="AG40" i="48"/>
  <c r="D40" i="48"/>
  <c r="M40" i="48"/>
  <c r="I40" i="48"/>
  <c r="AM40" i="48" s="1"/>
  <c r="E41" i="48"/>
  <c r="A51" i="48"/>
  <c r="B50" i="48"/>
  <c r="V36" i="48"/>
  <c r="AH36" i="48"/>
  <c r="L37" i="48"/>
  <c r="Q37" i="48"/>
  <c r="X37" i="48"/>
  <c r="D17" i="49" l="1"/>
  <c r="E17" i="49" s="1"/>
  <c r="C18" i="49"/>
  <c r="F16" i="49"/>
  <c r="G16" i="49" s="1"/>
  <c r="B16" i="49"/>
  <c r="AJ36" i="48"/>
  <c r="AB37" i="48"/>
  <c r="T37" i="48"/>
  <c r="AF37" i="48"/>
  <c r="AA37" i="48"/>
  <c r="N37" i="48"/>
  <c r="K37" i="48"/>
  <c r="P50" i="48"/>
  <c r="H50" i="48"/>
  <c r="G50" i="48"/>
  <c r="F50" i="48"/>
  <c r="U50" i="48"/>
  <c r="B51" i="48"/>
  <c r="A52" i="48"/>
  <c r="C41" i="48"/>
  <c r="S41" i="48"/>
  <c r="AD41" i="48" s="1"/>
  <c r="AN40" i="48"/>
  <c r="D18" i="49" l="1"/>
  <c r="E18" i="49" s="1"/>
  <c r="C19" i="49"/>
  <c r="F17" i="49"/>
  <c r="G17" i="49" s="1"/>
  <c r="B17" i="49"/>
  <c r="AE37" i="48"/>
  <c r="AK37" i="48"/>
  <c r="P51" i="48"/>
  <c r="H51" i="48"/>
  <c r="G51" i="48"/>
  <c r="F51" i="48"/>
  <c r="U51" i="48"/>
  <c r="AG41" i="48"/>
  <c r="I41" i="48"/>
  <c r="AM41" i="48" s="1"/>
  <c r="M41" i="48"/>
  <c r="D41" i="48"/>
  <c r="E42" i="48"/>
  <c r="A53" i="48"/>
  <c r="B52" i="48"/>
  <c r="Z37" i="48"/>
  <c r="O37" i="48"/>
  <c r="W37" i="48"/>
  <c r="J38" i="48" s="1"/>
  <c r="C20" i="49" l="1"/>
  <c r="D19" i="49"/>
  <c r="E19" i="49" s="1"/>
  <c r="F18" i="49"/>
  <c r="G18" i="49" s="1"/>
  <c r="B18" i="49"/>
  <c r="C42" i="48"/>
  <c r="S42" i="48"/>
  <c r="AD42" i="48" s="1"/>
  <c r="P52" i="48"/>
  <c r="H52" i="48"/>
  <c r="G52" i="48"/>
  <c r="F52" i="48"/>
  <c r="U52" i="48"/>
  <c r="A54" i="48"/>
  <c r="B53" i="48"/>
  <c r="AN41" i="48"/>
  <c r="L38" i="48"/>
  <c r="Q38" i="48"/>
  <c r="X38" i="48"/>
  <c r="V37" i="48"/>
  <c r="AH37" i="48"/>
  <c r="F19" i="49" l="1"/>
  <c r="G19" i="49" s="1"/>
  <c r="B19" i="49"/>
  <c r="C21" i="49"/>
  <c r="D20" i="49"/>
  <c r="E20" i="49" s="1"/>
  <c r="AJ37" i="48"/>
  <c r="AA38" i="48"/>
  <c r="N38" i="48"/>
  <c r="K38" i="48"/>
  <c r="G53" i="48"/>
  <c r="F53" i="48"/>
  <c r="U53" i="48"/>
  <c r="H53" i="48"/>
  <c r="P53" i="48"/>
  <c r="AG42" i="48"/>
  <c r="I42" i="48"/>
  <c r="AM42" i="48" s="1"/>
  <c r="D42" i="48"/>
  <c r="M42" i="48"/>
  <c r="E43" i="48"/>
  <c r="A55" i="48"/>
  <c r="B54" i="48"/>
  <c r="AB38" i="48"/>
  <c r="T38" i="48"/>
  <c r="AF38" i="48"/>
  <c r="F20" i="49" l="1"/>
  <c r="G20" i="49" s="1"/>
  <c r="B20" i="49"/>
  <c r="C22" i="49"/>
  <c r="D21" i="49"/>
  <c r="E21" i="49" s="1"/>
  <c r="AN42" i="48"/>
  <c r="F54" i="48"/>
  <c r="U54" i="48"/>
  <c r="G54" i="48"/>
  <c r="P54" i="48"/>
  <c r="H54" i="48"/>
  <c r="A56" i="48"/>
  <c r="B55" i="48"/>
  <c r="Z38" i="48"/>
  <c r="O38" i="48"/>
  <c r="V38" i="48" s="1"/>
  <c r="W38" i="48"/>
  <c r="J39" i="48" s="1"/>
  <c r="S43" i="48"/>
  <c r="AD43" i="48" s="1"/>
  <c r="C43" i="48"/>
  <c r="AE38" i="48"/>
  <c r="AK38" i="48"/>
  <c r="F21" i="49" l="1"/>
  <c r="G21" i="49" s="1"/>
  <c r="B21" i="49"/>
  <c r="C23" i="49"/>
  <c r="D22" i="49"/>
  <c r="E22" i="49" s="1"/>
  <c r="X39" i="48"/>
  <c r="L39" i="48"/>
  <c r="Q39" i="48"/>
  <c r="AG43" i="48"/>
  <c r="I43" i="48"/>
  <c r="AM43" i="48" s="1"/>
  <c r="D43" i="48"/>
  <c r="M43" i="48"/>
  <c r="E44" i="48"/>
  <c r="U55" i="48"/>
  <c r="F55" i="48"/>
  <c r="P55" i="48"/>
  <c r="H55" i="48"/>
  <c r="G55" i="48"/>
  <c r="AJ38" i="48"/>
  <c r="AH38" i="48"/>
  <c r="A57" i="48"/>
  <c r="B56" i="48"/>
  <c r="F22" i="49" l="1"/>
  <c r="G22" i="49" s="1"/>
  <c r="B22" i="49"/>
  <c r="C24" i="49"/>
  <c r="D23" i="49"/>
  <c r="E23" i="49" s="1"/>
  <c r="AN43" i="48"/>
  <c r="U56" i="48"/>
  <c r="P56" i="48"/>
  <c r="H56" i="48"/>
  <c r="G56" i="48"/>
  <c r="F56" i="48"/>
  <c r="C44" i="48"/>
  <c r="S44" i="48"/>
  <c r="AD44" i="48" s="1"/>
  <c r="AB39" i="48"/>
  <c r="T39" i="48"/>
  <c r="AF39" i="48"/>
  <c r="AA39" i="48"/>
  <c r="N39" i="48"/>
  <c r="K39" i="48"/>
  <c r="A58" i="48"/>
  <c r="B57" i="48"/>
  <c r="C25" i="49" l="1"/>
  <c r="D24" i="49"/>
  <c r="E24" i="49" s="1"/>
  <c r="F23" i="49"/>
  <c r="G23" i="49" s="1"/>
  <c r="B23" i="49"/>
  <c r="AE39" i="48"/>
  <c r="AK39" i="48"/>
  <c r="Z39" i="48"/>
  <c r="O39" i="48"/>
  <c r="V39" i="48" s="1"/>
  <c r="W39" i="48"/>
  <c r="J40" i="48" s="1"/>
  <c r="U57" i="48"/>
  <c r="P57" i="48"/>
  <c r="H57" i="48"/>
  <c r="G57" i="48"/>
  <c r="F57" i="48"/>
  <c r="A59" i="48"/>
  <c r="B58" i="48"/>
  <c r="AG44" i="48"/>
  <c r="M44" i="48"/>
  <c r="I44" i="48"/>
  <c r="AM44" i="48" s="1"/>
  <c r="D44" i="48"/>
  <c r="E45" i="48"/>
  <c r="F24" i="49" l="1"/>
  <c r="G24" i="49" s="1"/>
  <c r="B24" i="49"/>
  <c r="C26" i="49"/>
  <c r="D25" i="49"/>
  <c r="E25" i="49" s="1"/>
  <c r="C45" i="48"/>
  <c r="S45" i="48"/>
  <c r="AD45" i="48" s="1"/>
  <c r="P58" i="48"/>
  <c r="H58" i="48"/>
  <c r="G58" i="48"/>
  <c r="F58" i="48"/>
  <c r="U58" i="48"/>
  <c r="Q40" i="48"/>
  <c r="X40" i="48"/>
  <c r="L40" i="48"/>
  <c r="AN44" i="48"/>
  <c r="B59" i="48"/>
  <c r="A60" i="48"/>
  <c r="AJ39" i="48"/>
  <c r="AH39" i="48"/>
  <c r="D26" i="49" l="1"/>
  <c r="E26" i="49" s="1"/>
  <c r="C27" i="49"/>
  <c r="F25" i="49"/>
  <c r="G25" i="49" s="1"/>
  <c r="B25" i="49"/>
  <c r="AA40" i="48"/>
  <c r="N40" i="48"/>
  <c r="K40" i="48"/>
  <c r="AB40" i="48"/>
  <c r="T40" i="48"/>
  <c r="AF40" i="48"/>
  <c r="A61" i="48"/>
  <c r="B60" i="48"/>
  <c r="P59" i="48"/>
  <c r="H59" i="48"/>
  <c r="G59" i="48"/>
  <c r="F59" i="48"/>
  <c r="U59" i="48"/>
  <c r="AG45" i="48"/>
  <c r="M45" i="48"/>
  <c r="D45" i="48"/>
  <c r="I45" i="48"/>
  <c r="AM45" i="48" s="1"/>
  <c r="E46" i="48"/>
  <c r="C28" i="49" l="1"/>
  <c r="D27" i="49"/>
  <c r="E27" i="49" s="1"/>
  <c r="F26" i="49"/>
  <c r="G26" i="49" s="1"/>
  <c r="B26" i="49"/>
  <c r="S46" i="48"/>
  <c r="AD46" i="48" s="1"/>
  <c r="C46" i="48"/>
  <c r="AN45" i="48"/>
  <c r="P60" i="48"/>
  <c r="H60" i="48"/>
  <c r="G60" i="48"/>
  <c r="F60" i="48"/>
  <c r="U60" i="48"/>
  <c r="A62" i="48"/>
  <c r="B61" i="48"/>
  <c r="Z40" i="48"/>
  <c r="O40" i="48"/>
  <c r="V40" i="48" s="1"/>
  <c r="W40" i="48"/>
  <c r="J41" i="48" s="1"/>
  <c r="AK40" i="48"/>
  <c r="AE40" i="48"/>
  <c r="F27" i="49" l="1"/>
  <c r="G27" i="49" s="1"/>
  <c r="B27" i="49"/>
  <c r="D28" i="49"/>
  <c r="E28" i="49" s="1"/>
  <c r="C29" i="49"/>
  <c r="G61" i="48"/>
  <c r="H61" i="48"/>
  <c r="F61" i="48"/>
  <c r="U61" i="48"/>
  <c r="P61" i="48"/>
  <c r="A63" i="48"/>
  <c r="B62" i="48"/>
  <c r="AJ40" i="48"/>
  <c r="AH40" i="48"/>
  <c r="AG46" i="48"/>
  <c r="D46" i="48"/>
  <c r="I46" i="48"/>
  <c r="AM46" i="48" s="1"/>
  <c r="M46" i="48"/>
  <c r="E47" i="48"/>
  <c r="L41" i="48"/>
  <c r="X41" i="48"/>
  <c r="Q41" i="48"/>
  <c r="C30" i="49" l="1"/>
  <c r="D29" i="49"/>
  <c r="E29" i="49" s="1"/>
  <c r="F28" i="49"/>
  <c r="G28" i="49" s="1"/>
  <c r="B28" i="49"/>
  <c r="AB41" i="48"/>
  <c r="T41" i="48"/>
  <c r="AF41" i="48"/>
  <c r="AA41" i="48"/>
  <c r="N41" i="48"/>
  <c r="K41" i="48"/>
  <c r="C47" i="48"/>
  <c r="S47" i="48"/>
  <c r="AD47" i="48" s="1"/>
  <c r="F62" i="48"/>
  <c r="G62" i="48"/>
  <c r="U62" i="48"/>
  <c r="P62" i="48"/>
  <c r="H62" i="48"/>
  <c r="A64" i="48"/>
  <c r="B63" i="48"/>
  <c r="AN46" i="48"/>
  <c r="F29" i="49" l="1"/>
  <c r="G29" i="49" s="1"/>
  <c r="B29" i="49"/>
  <c r="D30" i="49"/>
  <c r="E30" i="49" s="1"/>
  <c r="C31" i="49"/>
  <c r="Z41" i="48"/>
  <c r="O41" i="48"/>
  <c r="V41" i="48" s="1"/>
  <c r="W41" i="48"/>
  <c r="J42" i="48" s="1"/>
  <c r="AK41" i="48"/>
  <c r="AE41" i="48"/>
  <c r="A65" i="48"/>
  <c r="B64" i="48"/>
  <c r="U63" i="48"/>
  <c r="P63" i="48"/>
  <c r="H63" i="48"/>
  <c r="G63" i="48"/>
  <c r="F63" i="48"/>
  <c r="AG47" i="48"/>
  <c r="D47" i="48"/>
  <c r="I47" i="48"/>
  <c r="AM47" i="48" s="1"/>
  <c r="M47" i="48"/>
  <c r="E48" i="48"/>
  <c r="D31" i="49" l="1"/>
  <c r="E31" i="49" s="1"/>
  <c r="C32" i="49"/>
  <c r="F30" i="49"/>
  <c r="G30" i="49" s="1"/>
  <c r="B30" i="49"/>
  <c r="S48" i="48"/>
  <c r="AD48" i="48" s="1"/>
  <c r="C48" i="48"/>
  <c r="AN47" i="48"/>
  <c r="L42" i="48"/>
  <c r="X42" i="48"/>
  <c r="Q42" i="48"/>
  <c r="AJ41" i="48"/>
  <c r="AH41" i="48"/>
  <c r="U64" i="48"/>
  <c r="P64" i="48"/>
  <c r="H64" i="48"/>
  <c r="G64" i="48"/>
  <c r="F64" i="48"/>
  <c r="A66" i="48"/>
  <c r="B65" i="48"/>
  <c r="D32" i="49" l="1"/>
  <c r="E32" i="49" s="1"/>
  <c r="C33" i="49"/>
  <c r="F31" i="49"/>
  <c r="G31" i="49" s="1"/>
  <c r="B31" i="49"/>
  <c r="A67" i="48"/>
  <c r="B66" i="48"/>
  <c r="AB42" i="48"/>
  <c r="T42" i="48"/>
  <c r="AF42" i="48"/>
  <c r="AG48" i="48"/>
  <c r="D48" i="48"/>
  <c r="I48" i="48"/>
  <c r="AM48" i="48" s="1"/>
  <c r="M48" i="48"/>
  <c r="E49" i="48"/>
  <c r="P65" i="48"/>
  <c r="H65" i="48"/>
  <c r="G65" i="48"/>
  <c r="F65" i="48"/>
  <c r="U65" i="48"/>
  <c r="AA42" i="48"/>
  <c r="N42" i="48"/>
  <c r="K42" i="48"/>
  <c r="D33" i="49" l="1"/>
  <c r="E33" i="49" s="1"/>
  <c r="C34" i="49"/>
  <c r="F32" i="49"/>
  <c r="G32" i="49" s="1"/>
  <c r="B32" i="49"/>
  <c r="P66" i="48"/>
  <c r="H66" i="48"/>
  <c r="G66" i="48"/>
  <c r="F66" i="48"/>
  <c r="U66" i="48"/>
  <c r="C49" i="48"/>
  <c r="S49" i="48"/>
  <c r="AD49" i="48" s="1"/>
  <c r="AK42" i="48"/>
  <c r="AE42" i="48"/>
  <c r="A68" i="48"/>
  <c r="B67" i="48"/>
  <c r="AN48" i="48"/>
  <c r="Z42" i="48"/>
  <c r="O42" i="48"/>
  <c r="V42" i="48" s="1"/>
  <c r="W42" i="48"/>
  <c r="J43" i="48" s="1"/>
  <c r="C35" i="49" l="1"/>
  <c r="D34" i="49"/>
  <c r="E34" i="49" s="1"/>
  <c r="F33" i="49"/>
  <c r="G33" i="49" s="1"/>
  <c r="B33" i="49"/>
  <c r="F67" i="48"/>
  <c r="U67" i="48"/>
  <c r="G67" i="48"/>
  <c r="H67" i="48"/>
  <c r="P67" i="48"/>
  <c r="A69" i="48"/>
  <c r="B68" i="48"/>
  <c r="AG49" i="48"/>
  <c r="M49" i="48"/>
  <c r="D49" i="48"/>
  <c r="I49" i="48"/>
  <c r="AM49" i="48" s="1"/>
  <c r="E50" i="48"/>
  <c r="AJ42" i="48"/>
  <c r="AH42" i="48"/>
  <c r="Q43" i="48"/>
  <c r="L43" i="48"/>
  <c r="X43" i="48"/>
  <c r="F34" i="49" l="1"/>
  <c r="G34" i="49" s="1"/>
  <c r="B34" i="49"/>
  <c r="D35" i="49"/>
  <c r="E35" i="49" s="1"/>
  <c r="C36" i="49"/>
  <c r="AB43" i="48"/>
  <c r="T43" i="48"/>
  <c r="AF43" i="48"/>
  <c r="P68" i="48"/>
  <c r="H68" i="48"/>
  <c r="F68" i="48"/>
  <c r="U68" i="48"/>
  <c r="G68" i="48"/>
  <c r="AA43" i="48"/>
  <c r="N43" i="48"/>
  <c r="K43" i="48"/>
  <c r="A70" i="48"/>
  <c r="B69" i="48"/>
  <c r="S50" i="48"/>
  <c r="AD50" i="48" s="1"/>
  <c r="C50" i="48"/>
  <c r="AN49" i="48"/>
  <c r="F35" i="49" l="1"/>
  <c r="G35" i="49" s="1"/>
  <c r="B35" i="49"/>
  <c r="D36" i="49"/>
  <c r="E36" i="49" s="1"/>
  <c r="C37" i="49"/>
  <c r="Z43" i="48"/>
  <c r="O43" i="48"/>
  <c r="V43" i="48" s="1"/>
  <c r="W43" i="48"/>
  <c r="J44" i="48" s="1"/>
  <c r="A71" i="48"/>
  <c r="B70" i="48"/>
  <c r="U69" i="48"/>
  <c r="P69" i="48"/>
  <c r="H69" i="48"/>
  <c r="G69" i="48"/>
  <c r="F69" i="48"/>
  <c r="AK43" i="48"/>
  <c r="AE43" i="48"/>
  <c r="AG50" i="48"/>
  <c r="I50" i="48"/>
  <c r="AM50" i="48" s="1"/>
  <c r="M50" i="48"/>
  <c r="D50" i="48"/>
  <c r="E51" i="48"/>
  <c r="D37" i="49" l="1"/>
  <c r="E37" i="49" s="1"/>
  <c r="C38" i="49"/>
  <c r="F36" i="49"/>
  <c r="G36" i="49" s="1"/>
  <c r="B36" i="49"/>
  <c r="P70" i="48"/>
  <c r="H70" i="48"/>
  <c r="G70" i="48"/>
  <c r="F70" i="48"/>
  <c r="U70" i="48"/>
  <c r="AJ43" i="48"/>
  <c r="AH43" i="48"/>
  <c r="A72" i="48"/>
  <c r="B71" i="48"/>
  <c r="S51" i="48"/>
  <c r="AD51" i="48" s="1"/>
  <c r="C51" i="48"/>
  <c r="X44" i="48"/>
  <c r="Q44" i="48"/>
  <c r="L44" i="48"/>
  <c r="AN50" i="48"/>
  <c r="C39" i="49" l="1"/>
  <c r="D38" i="49"/>
  <c r="E38" i="49" s="1"/>
  <c r="F37" i="49"/>
  <c r="G37" i="49" s="1"/>
  <c r="B37" i="49"/>
  <c r="AB44" i="48"/>
  <c r="T44" i="48"/>
  <c r="AF44" i="48"/>
  <c r="AG51" i="48"/>
  <c r="D51" i="48"/>
  <c r="M51" i="48"/>
  <c r="I51" i="48"/>
  <c r="AM51" i="48" s="1"/>
  <c r="E52" i="48"/>
  <c r="P71" i="48"/>
  <c r="H71" i="48"/>
  <c r="G71" i="48"/>
  <c r="F71" i="48"/>
  <c r="U71" i="48"/>
  <c r="B72" i="48"/>
  <c r="A73" i="48"/>
  <c r="AA44" i="48"/>
  <c r="N44" i="48"/>
  <c r="K44" i="48"/>
  <c r="F38" i="49" l="1"/>
  <c r="G38" i="49" s="1"/>
  <c r="B38" i="49"/>
  <c r="D39" i="49"/>
  <c r="E39" i="49" s="1"/>
  <c r="C40" i="49"/>
  <c r="Z44" i="48"/>
  <c r="O44" i="48"/>
  <c r="V44" i="48" s="1"/>
  <c r="W44" i="48"/>
  <c r="J45" i="48" s="1"/>
  <c r="AN51" i="48"/>
  <c r="G72" i="48"/>
  <c r="F72" i="48"/>
  <c r="U72" i="48"/>
  <c r="H72" i="48"/>
  <c r="P72" i="48"/>
  <c r="AE44" i="48"/>
  <c r="AK44" i="48"/>
  <c r="S52" i="48"/>
  <c r="AD52" i="48" s="1"/>
  <c r="C52" i="48"/>
  <c r="A74" i="48"/>
  <c r="B73" i="48"/>
  <c r="F39" i="49" l="1"/>
  <c r="G39" i="49" s="1"/>
  <c r="B39" i="49"/>
  <c r="D40" i="49"/>
  <c r="E40" i="49" s="1"/>
  <c r="C41" i="49"/>
  <c r="AH44" i="48"/>
  <c r="AJ44" i="48"/>
  <c r="X45" i="48"/>
  <c r="Q45" i="48"/>
  <c r="L45" i="48"/>
  <c r="P73" i="48"/>
  <c r="H73" i="48"/>
  <c r="F73" i="48"/>
  <c r="U73" i="48"/>
  <c r="G73" i="48"/>
  <c r="A75" i="48"/>
  <c r="B74" i="48"/>
  <c r="AG52" i="48"/>
  <c r="I52" i="48"/>
  <c r="AM52" i="48" s="1"/>
  <c r="D52" i="48"/>
  <c r="M52" i="48"/>
  <c r="E53" i="48"/>
  <c r="D41" i="49" l="1"/>
  <c r="E41" i="49" s="1"/>
  <c r="C42" i="49"/>
  <c r="F40" i="49"/>
  <c r="G40" i="49" s="1"/>
  <c r="B40" i="49"/>
  <c r="AB45" i="48"/>
  <c r="T45" i="48"/>
  <c r="AF45" i="48"/>
  <c r="G74" i="48"/>
  <c r="U74" i="48"/>
  <c r="H74" i="48"/>
  <c r="F74" i="48"/>
  <c r="P74" i="48"/>
  <c r="S53" i="48"/>
  <c r="AD53" i="48" s="1"/>
  <c r="C53" i="48"/>
  <c r="A76" i="48"/>
  <c r="B75" i="48"/>
  <c r="AN52" i="48"/>
  <c r="AA45" i="48"/>
  <c r="N45" i="48"/>
  <c r="K45" i="48"/>
  <c r="C43" i="49" l="1"/>
  <c r="D42" i="49"/>
  <c r="E42" i="49" s="1"/>
  <c r="F41" i="49"/>
  <c r="G41" i="49" s="1"/>
  <c r="B41" i="49"/>
  <c r="Z45" i="48"/>
  <c r="O45" i="48"/>
  <c r="V45" i="48" s="1"/>
  <c r="W45" i="48"/>
  <c r="J46" i="48" s="1"/>
  <c r="F75" i="48"/>
  <c r="U75" i="48"/>
  <c r="G75" i="48"/>
  <c r="H75" i="48"/>
  <c r="P75" i="48"/>
  <c r="A77" i="48"/>
  <c r="B76" i="48"/>
  <c r="AE45" i="48"/>
  <c r="AK45" i="48"/>
  <c r="AG53" i="48"/>
  <c r="D53" i="48"/>
  <c r="I53" i="48"/>
  <c r="AM53" i="48" s="1"/>
  <c r="M53" i="48"/>
  <c r="E54" i="48"/>
  <c r="F42" i="49" l="1"/>
  <c r="G42" i="49" s="1"/>
  <c r="B42" i="49"/>
  <c r="C44" i="49"/>
  <c r="D43" i="49"/>
  <c r="E43" i="49" s="1"/>
  <c r="X46" i="48"/>
  <c r="Q46" i="48"/>
  <c r="L46" i="48"/>
  <c r="P76" i="48"/>
  <c r="H76" i="48"/>
  <c r="F76" i="48"/>
  <c r="G76" i="48"/>
  <c r="U76" i="48"/>
  <c r="A78" i="48"/>
  <c r="B77" i="48"/>
  <c r="AH45" i="48"/>
  <c r="AJ45" i="48"/>
  <c r="AN53" i="48"/>
  <c r="C54" i="48"/>
  <c r="S54" i="48"/>
  <c r="AD54" i="48" s="1"/>
  <c r="F43" i="49" l="1"/>
  <c r="G43" i="49" s="1"/>
  <c r="B43" i="49"/>
  <c r="D44" i="49"/>
  <c r="E44" i="49" s="1"/>
  <c r="C45" i="49"/>
  <c r="AA46" i="48"/>
  <c r="N46" i="48"/>
  <c r="K46" i="48"/>
  <c r="AB46" i="48"/>
  <c r="T46" i="48"/>
  <c r="AF46" i="48"/>
  <c r="AG54" i="48"/>
  <c r="M54" i="48"/>
  <c r="D54" i="48"/>
  <c r="I54" i="48"/>
  <c r="AM54" i="48" s="1"/>
  <c r="E55" i="48"/>
  <c r="U77" i="48"/>
  <c r="P77" i="48"/>
  <c r="H77" i="48"/>
  <c r="G77" i="48"/>
  <c r="F77" i="48"/>
  <c r="A79" i="48"/>
  <c r="B78" i="48"/>
  <c r="C46" i="49" l="1"/>
  <c r="D45" i="49"/>
  <c r="E45" i="49" s="1"/>
  <c r="F44" i="49"/>
  <c r="G44" i="49" s="1"/>
  <c r="B44" i="49"/>
  <c r="S55" i="48"/>
  <c r="AD55" i="48" s="1"/>
  <c r="C55" i="48"/>
  <c r="P78" i="48"/>
  <c r="H78" i="48"/>
  <c r="G78" i="48"/>
  <c r="F78" i="48"/>
  <c r="U78" i="48"/>
  <c r="A80" i="48"/>
  <c r="B79" i="48"/>
  <c r="Z46" i="48"/>
  <c r="O46" i="48"/>
  <c r="V46" i="48" s="1"/>
  <c r="W46" i="48"/>
  <c r="J47" i="48" s="1"/>
  <c r="AN54" i="48"/>
  <c r="AE46" i="48"/>
  <c r="AK46" i="48"/>
  <c r="F45" i="49" l="1"/>
  <c r="G45" i="49" s="1"/>
  <c r="B45" i="49"/>
  <c r="C47" i="49"/>
  <c r="D46" i="49"/>
  <c r="E46" i="49" s="1"/>
  <c r="AG55" i="48"/>
  <c r="D55" i="48"/>
  <c r="M55" i="48"/>
  <c r="I55" i="48"/>
  <c r="AM55" i="48" s="1"/>
  <c r="E56" i="48"/>
  <c r="AJ46" i="48"/>
  <c r="AH46" i="48"/>
  <c r="P79" i="48"/>
  <c r="H79" i="48"/>
  <c r="G79" i="48"/>
  <c r="F79" i="48"/>
  <c r="U79" i="48"/>
  <c r="A81" i="48"/>
  <c r="B80" i="48"/>
  <c r="L47" i="48"/>
  <c r="Q47" i="48"/>
  <c r="X47" i="48"/>
  <c r="F46" i="49" l="1"/>
  <c r="G46" i="49" s="1"/>
  <c r="B46" i="49"/>
  <c r="C48" i="49"/>
  <c r="D47" i="49"/>
  <c r="E47" i="49" s="1"/>
  <c r="AN55" i="48"/>
  <c r="S56" i="48"/>
  <c r="AD56" i="48" s="1"/>
  <c r="C56" i="48"/>
  <c r="P80" i="48"/>
  <c r="H80" i="48"/>
  <c r="G80" i="48"/>
  <c r="F80" i="48"/>
  <c r="U80" i="48"/>
  <c r="B81" i="48"/>
  <c r="A82" i="48"/>
  <c r="AB47" i="48"/>
  <c r="T47" i="48"/>
  <c r="AF47" i="48"/>
  <c r="AA47" i="48"/>
  <c r="N47" i="48"/>
  <c r="K47" i="48"/>
  <c r="F47" i="49" l="1"/>
  <c r="G47" i="49" s="1"/>
  <c r="B47" i="49"/>
  <c r="D48" i="49"/>
  <c r="E48" i="49" s="1"/>
  <c r="C49" i="49"/>
  <c r="Z47" i="48"/>
  <c r="O47" i="48"/>
  <c r="V47" i="48" s="1"/>
  <c r="W47" i="48"/>
  <c r="J48" i="48" s="1"/>
  <c r="AE47" i="48"/>
  <c r="AK47" i="48"/>
  <c r="AG56" i="48"/>
  <c r="D56" i="48"/>
  <c r="I56" i="48"/>
  <c r="AM56" i="48" s="1"/>
  <c r="M56" i="48"/>
  <c r="E57" i="48"/>
  <c r="A83" i="48"/>
  <c r="B82" i="48"/>
  <c r="P81" i="48"/>
  <c r="H81" i="48"/>
  <c r="G81" i="48"/>
  <c r="F81" i="48"/>
  <c r="U81" i="48"/>
  <c r="D49" i="49" l="1"/>
  <c r="E49" i="49" s="1"/>
  <c r="C50" i="49"/>
  <c r="F48" i="49"/>
  <c r="G48" i="49" s="1"/>
  <c r="B48" i="49"/>
  <c r="AN56" i="48"/>
  <c r="AJ47" i="48"/>
  <c r="AH47" i="48"/>
  <c r="Q48" i="48"/>
  <c r="L48" i="48"/>
  <c r="X48" i="48"/>
  <c r="G82" i="48"/>
  <c r="F82" i="48"/>
  <c r="U82" i="48"/>
  <c r="P82" i="48"/>
  <c r="H82" i="48"/>
  <c r="A84" i="48"/>
  <c r="B83" i="48"/>
  <c r="C57" i="48"/>
  <c r="S57" i="48"/>
  <c r="AD57" i="48" s="1"/>
  <c r="D50" i="49" l="1"/>
  <c r="E50" i="49" s="1"/>
  <c r="C51" i="49"/>
  <c r="F49" i="49"/>
  <c r="G49" i="49" s="1"/>
  <c r="B49" i="49"/>
  <c r="F83" i="48"/>
  <c r="U83" i="48"/>
  <c r="P83" i="48"/>
  <c r="H83" i="48"/>
  <c r="G83" i="48"/>
  <c r="A85" i="48"/>
  <c r="B84" i="48"/>
  <c r="AA48" i="48"/>
  <c r="N48" i="48"/>
  <c r="K48" i="48"/>
  <c r="AG57" i="48"/>
  <c r="M57" i="48"/>
  <c r="D57" i="48"/>
  <c r="I57" i="48"/>
  <c r="AM57" i="48" s="1"/>
  <c r="E58" i="48"/>
  <c r="AB48" i="48"/>
  <c r="T48" i="48"/>
  <c r="AF48" i="48"/>
  <c r="D51" i="49" l="1"/>
  <c r="E51" i="49" s="1"/>
  <c r="C52" i="49"/>
  <c r="F50" i="49"/>
  <c r="G50" i="49" s="1"/>
  <c r="B50" i="49"/>
  <c r="A86" i="48"/>
  <c r="B85" i="48"/>
  <c r="C58" i="48"/>
  <c r="S58" i="48"/>
  <c r="AD58" i="48" s="1"/>
  <c r="AK48" i="48"/>
  <c r="AE48" i="48"/>
  <c r="U84" i="48"/>
  <c r="P84" i="48"/>
  <c r="H84" i="48"/>
  <c r="F84" i="48"/>
  <c r="G84" i="48"/>
  <c r="AN57" i="48"/>
  <c r="Z48" i="48"/>
  <c r="O48" i="48"/>
  <c r="V48" i="48" s="1"/>
  <c r="W48" i="48"/>
  <c r="J49" i="48" s="1"/>
  <c r="D52" i="49" l="1"/>
  <c r="E52" i="49" s="1"/>
  <c r="C53" i="49"/>
  <c r="F51" i="49"/>
  <c r="G51" i="49" s="1"/>
  <c r="B51" i="49"/>
  <c r="AG58" i="48"/>
  <c r="I58" i="48"/>
  <c r="AM58" i="48" s="1"/>
  <c r="M58" i="48"/>
  <c r="D58" i="48"/>
  <c r="E59" i="48"/>
  <c r="X49" i="48"/>
  <c r="Q49" i="48"/>
  <c r="L49" i="48"/>
  <c r="AJ48" i="48"/>
  <c r="AH48" i="48"/>
  <c r="U85" i="48"/>
  <c r="P85" i="48"/>
  <c r="H85" i="48"/>
  <c r="G85" i="48"/>
  <c r="F85" i="48"/>
  <c r="A87" i="48"/>
  <c r="B86" i="48"/>
  <c r="C54" i="49" l="1"/>
  <c r="D53" i="49"/>
  <c r="E53" i="49" s="1"/>
  <c r="F52" i="49"/>
  <c r="G52" i="49" s="1"/>
  <c r="B52" i="49"/>
  <c r="AB49" i="48"/>
  <c r="T49" i="48"/>
  <c r="AF49" i="48"/>
  <c r="C59" i="48"/>
  <c r="S59" i="48"/>
  <c r="AD59" i="48" s="1"/>
  <c r="AN58" i="48"/>
  <c r="A88" i="48"/>
  <c r="B87" i="48"/>
  <c r="P86" i="48"/>
  <c r="H86" i="48"/>
  <c r="G86" i="48"/>
  <c r="F86" i="48"/>
  <c r="U86" i="48"/>
  <c r="AA49" i="48"/>
  <c r="N49" i="48"/>
  <c r="K49" i="48"/>
  <c r="F53" i="49" l="1"/>
  <c r="G53" i="49" s="1"/>
  <c r="B53" i="49"/>
  <c r="C55" i="49"/>
  <c r="D54" i="49"/>
  <c r="E54" i="49" s="1"/>
  <c r="A89" i="48"/>
  <c r="B88" i="48"/>
  <c r="P87" i="48"/>
  <c r="H87" i="48"/>
  <c r="G87" i="48"/>
  <c r="F87" i="48"/>
  <c r="U87" i="48"/>
  <c r="Z49" i="48"/>
  <c r="O49" i="48"/>
  <c r="V49" i="48" s="1"/>
  <c r="W49" i="48"/>
  <c r="J50" i="48" s="1"/>
  <c r="AK49" i="48"/>
  <c r="AE49" i="48"/>
  <c r="AG59" i="48"/>
  <c r="M59" i="48"/>
  <c r="D59" i="48"/>
  <c r="I59" i="48"/>
  <c r="AM59" i="48" s="1"/>
  <c r="E60" i="48"/>
  <c r="F54" i="49" l="1"/>
  <c r="G54" i="49" s="1"/>
  <c r="B54" i="49"/>
  <c r="D55" i="49"/>
  <c r="E55" i="49" s="1"/>
  <c r="C56" i="49"/>
  <c r="AN59" i="48"/>
  <c r="Q50" i="48"/>
  <c r="X50" i="48"/>
  <c r="L50" i="48"/>
  <c r="P88" i="48"/>
  <c r="H88" i="48"/>
  <c r="G88" i="48"/>
  <c r="F88" i="48"/>
  <c r="U88" i="48"/>
  <c r="A90" i="48"/>
  <c r="B89" i="48"/>
  <c r="C60" i="48"/>
  <c r="S60" i="48"/>
  <c r="AD60" i="48" s="1"/>
  <c r="AJ49" i="48"/>
  <c r="AH49" i="48"/>
  <c r="D56" i="49" l="1"/>
  <c r="E56" i="49" s="1"/>
  <c r="C57" i="49"/>
  <c r="F55" i="49"/>
  <c r="G55" i="49" s="1"/>
  <c r="B55" i="49"/>
  <c r="AA50" i="48"/>
  <c r="N50" i="48"/>
  <c r="K50" i="48"/>
  <c r="AB50" i="48"/>
  <c r="T50" i="48"/>
  <c r="AF50" i="48"/>
  <c r="AG60" i="48"/>
  <c r="D60" i="48"/>
  <c r="I60" i="48"/>
  <c r="AM60" i="48" s="1"/>
  <c r="M60" i="48"/>
  <c r="E61" i="48"/>
  <c r="P89" i="48"/>
  <c r="H89" i="48"/>
  <c r="G89" i="48"/>
  <c r="F89" i="48"/>
  <c r="U89" i="48"/>
  <c r="A91" i="48"/>
  <c r="B90" i="48"/>
  <c r="C58" i="49" l="1"/>
  <c r="D57" i="49"/>
  <c r="E57" i="49" s="1"/>
  <c r="F56" i="49"/>
  <c r="G56" i="49" s="1"/>
  <c r="B56" i="49"/>
  <c r="AN60" i="48"/>
  <c r="A92" i="48"/>
  <c r="B91" i="48"/>
  <c r="C61" i="48"/>
  <c r="S61" i="48"/>
  <c r="AD61" i="48" s="1"/>
  <c r="Z50" i="48"/>
  <c r="O50" i="48"/>
  <c r="V50" i="48" s="1"/>
  <c r="W50" i="48"/>
  <c r="J51" i="48" s="1"/>
  <c r="AK50" i="48"/>
  <c r="AE50" i="48"/>
  <c r="U90" i="48"/>
  <c r="H90" i="48"/>
  <c r="G90" i="48"/>
  <c r="F90" i="48"/>
  <c r="P90" i="48"/>
  <c r="F57" i="49" l="1"/>
  <c r="G57" i="49" s="1"/>
  <c r="B57" i="49"/>
  <c r="D58" i="49"/>
  <c r="E58" i="49" s="1"/>
  <c r="C59" i="49"/>
  <c r="L51" i="48"/>
  <c r="X51" i="48"/>
  <c r="Q51" i="48"/>
  <c r="AG61" i="48"/>
  <c r="M61" i="48"/>
  <c r="D61" i="48"/>
  <c r="I61" i="48"/>
  <c r="AM61" i="48" s="1"/>
  <c r="E62" i="48"/>
  <c r="U91" i="48"/>
  <c r="P91" i="48"/>
  <c r="H91" i="48"/>
  <c r="G91" i="48"/>
  <c r="F91" i="48"/>
  <c r="AJ50" i="48"/>
  <c r="AH50" i="48"/>
  <c r="A93" i="48"/>
  <c r="B92" i="48"/>
  <c r="D59" i="49" l="1"/>
  <c r="E59" i="49" s="1"/>
  <c r="C60" i="49"/>
  <c r="F58" i="49"/>
  <c r="G58" i="49" s="1"/>
  <c r="B58" i="49"/>
  <c r="AA51" i="48"/>
  <c r="N51" i="48"/>
  <c r="K51" i="48"/>
  <c r="A94" i="48"/>
  <c r="B93" i="48"/>
  <c r="S62" i="48"/>
  <c r="AD62" i="48" s="1"/>
  <c r="C62" i="48"/>
  <c r="AN61" i="48"/>
  <c r="P92" i="48"/>
  <c r="H92" i="48"/>
  <c r="G92" i="48"/>
  <c r="U92" i="48"/>
  <c r="F92" i="48"/>
  <c r="AB51" i="48"/>
  <c r="T51" i="48"/>
  <c r="AF51" i="48"/>
  <c r="D60" i="49" l="1"/>
  <c r="E60" i="49" s="1"/>
  <c r="C61" i="49"/>
  <c r="F59" i="49"/>
  <c r="G59" i="49" s="1"/>
  <c r="B59" i="49"/>
  <c r="AG62" i="48"/>
  <c r="D62" i="48"/>
  <c r="I62" i="48"/>
  <c r="AM62" i="48" s="1"/>
  <c r="M62" i="48"/>
  <c r="E63" i="48"/>
  <c r="Z51" i="48"/>
  <c r="O51" i="48"/>
  <c r="V51" i="48" s="1"/>
  <c r="W51" i="48"/>
  <c r="J52" i="48" s="1"/>
  <c r="P93" i="48"/>
  <c r="H93" i="48"/>
  <c r="G93" i="48"/>
  <c r="F93" i="48"/>
  <c r="U93" i="48"/>
  <c r="AE51" i="48"/>
  <c r="AK51" i="48"/>
  <c r="B94" i="48"/>
  <c r="A95" i="48"/>
  <c r="C62" i="49" l="1"/>
  <c r="D61" i="49"/>
  <c r="E61" i="49" s="1"/>
  <c r="F60" i="49"/>
  <c r="G60" i="49" s="1"/>
  <c r="B60" i="49"/>
  <c r="X52" i="48"/>
  <c r="Q52" i="48"/>
  <c r="L52" i="48"/>
  <c r="C63" i="48"/>
  <c r="S63" i="48"/>
  <c r="AD63" i="48" s="1"/>
  <c r="AJ51" i="48"/>
  <c r="AH51" i="48"/>
  <c r="AN62" i="48"/>
  <c r="B95" i="48"/>
  <c r="A96" i="48"/>
  <c r="P94" i="48"/>
  <c r="H94" i="48"/>
  <c r="G94" i="48"/>
  <c r="F94" i="48"/>
  <c r="U94" i="48"/>
  <c r="F61" i="49" l="1"/>
  <c r="G61" i="49" s="1"/>
  <c r="B61" i="49"/>
  <c r="C63" i="49"/>
  <c r="D62" i="49"/>
  <c r="E62" i="49" s="1"/>
  <c r="A97" i="48"/>
  <c r="B96" i="48"/>
  <c r="AG63" i="48"/>
  <c r="I63" i="48"/>
  <c r="AM63" i="48" s="1"/>
  <c r="D63" i="48"/>
  <c r="M63" i="48"/>
  <c r="E64" i="48"/>
  <c r="P95" i="48"/>
  <c r="H95" i="48"/>
  <c r="G95" i="48"/>
  <c r="F95" i="48"/>
  <c r="U95" i="48"/>
  <c r="AA52" i="48"/>
  <c r="N52" i="48"/>
  <c r="K52" i="48"/>
  <c r="AB52" i="48"/>
  <c r="T52" i="48"/>
  <c r="AF52" i="48"/>
  <c r="F62" i="49" l="1"/>
  <c r="G62" i="49" s="1"/>
  <c r="B62" i="49"/>
  <c r="D63" i="49"/>
  <c r="E63" i="49" s="1"/>
  <c r="C64" i="49"/>
  <c r="AN63" i="48"/>
  <c r="Z52" i="48"/>
  <c r="O52" i="48"/>
  <c r="V52" i="48" s="1"/>
  <c r="W52" i="48"/>
  <c r="J53" i="48" s="1"/>
  <c r="G96" i="48"/>
  <c r="F96" i="48"/>
  <c r="U96" i="48"/>
  <c r="H96" i="48"/>
  <c r="P96" i="48"/>
  <c r="A98" i="48"/>
  <c r="B97" i="48"/>
  <c r="AE52" i="48"/>
  <c r="AK52" i="48"/>
  <c r="S64" i="48"/>
  <c r="AD64" i="48" s="1"/>
  <c r="C64" i="48"/>
  <c r="D64" i="49" l="1"/>
  <c r="E64" i="49" s="1"/>
  <c r="C65" i="49"/>
  <c r="F63" i="49"/>
  <c r="G63" i="49" s="1"/>
  <c r="B63" i="49"/>
  <c r="A99" i="48"/>
  <c r="B98" i="48"/>
  <c r="X53" i="48"/>
  <c r="L53" i="48"/>
  <c r="Q53" i="48"/>
  <c r="AG64" i="48"/>
  <c r="D64" i="48"/>
  <c r="I64" i="48"/>
  <c r="AM64" i="48" s="1"/>
  <c r="M64" i="48"/>
  <c r="E65" i="48"/>
  <c r="F97" i="48"/>
  <c r="U97" i="48"/>
  <c r="G97" i="48"/>
  <c r="P97" i="48"/>
  <c r="H97" i="48"/>
  <c r="AH52" i="48"/>
  <c r="AJ52" i="48"/>
  <c r="C66" i="49" l="1"/>
  <c r="D65" i="49"/>
  <c r="E65" i="49" s="1"/>
  <c r="F64" i="49"/>
  <c r="G64" i="49" s="1"/>
  <c r="B64" i="49"/>
  <c r="AN64" i="48"/>
  <c r="AB53" i="48"/>
  <c r="T53" i="48"/>
  <c r="AF53" i="48"/>
  <c r="AA53" i="48"/>
  <c r="N53" i="48"/>
  <c r="K53" i="48"/>
  <c r="C65" i="48"/>
  <c r="S65" i="48"/>
  <c r="AD65" i="48" s="1"/>
  <c r="U98" i="48"/>
  <c r="F98" i="48"/>
  <c r="P98" i="48"/>
  <c r="H98" i="48"/>
  <c r="G98" i="48"/>
  <c r="A100" i="48"/>
  <c r="B99" i="48"/>
  <c r="F65" i="49" l="1"/>
  <c r="G65" i="49" s="1"/>
  <c r="B65" i="49"/>
  <c r="D66" i="49"/>
  <c r="E66" i="49" s="1"/>
  <c r="C67" i="49"/>
  <c r="Z53" i="48"/>
  <c r="O53" i="48"/>
  <c r="V53" i="48" s="1"/>
  <c r="W53" i="48"/>
  <c r="J54" i="48" s="1"/>
  <c r="U99" i="48"/>
  <c r="P99" i="48"/>
  <c r="H99" i="48"/>
  <c r="G99" i="48"/>
  <c r="F99" i="48"/>
  <c r="AE53" i="48"/>
  <c r="AK53" i="48"/>
  <c r="A101" i="48"/>
  <c r="B100" i="48"/>
  <c r="AG65" i="48"/>
  <c r="I65" i="48"/>
  <c r="AM65" i="48" s="1"/>
  <c r="D65" i="48"/>
  <c r="M65" i="48"/>
  <c r="E66" i="48"/>
  <c r="C68" i="49" l="1"/>
  <c r="D67" i="49"/>
  <c r="E67" i="49" s="1"/>
  <c r="F66" i="49"/>
  <c r="G66" i="49" s="1"/>
  <c r="B66" i="49"/>
  <c r="A102" i="48"/>
  <c r="B101" i="48"/>
  <c r="AH53" i="48"/>
  <c r="AJ53" i="48"/>
  <c r="L54" i="48"/>
  <c r="Q54" i="48"/>
  <c r="X54" i="48"/>
  <c r="AN65" i="48"/>
  <c r="S66" i="48"/>
  <c r="AD66" i="48" s="1"/>
  <c r="C66" i="48"/>
  <c r="P100" i="48"/>
  <c r="H100" i="48"/>
  <c r="G100" i="48"/>
  <c r="U100" i="48"/>
  <c r="F100" i="48"/>
  <c r="F67" i="49" l="1"/>
  <c r="G67" i="49" s="1"/>
  <c r="B67" i="49"/>
  <c r="D68" i="49"/>
  <c r="E68" i="49" s="1"/>
  <c r="C69" i="49"/>
  <c r="P101" i="48"/>
  <c r="H101" i="48"/>
  <c r="G101" i="48"/>
  <c r="F101" i="48"/>
  <c r="U101" i="48"/>
  <c r="AB54" i="48"/>
  <c r="T54" i="48"/>
  <c r="AF54" i="48"/>
  <c r="B102" i="48"/>
  <c r="A103" i="48"/>
  <c r="AG66" i="48"/>
  <c r="M66" i="48"/>
  <c r="D66" i="48"/>
  <c r="I66" i="48"/>
  <c r="AM66" i="48" s="1"/>
  <c r="E67" i="48"/>
  <c r="AA54" i="48"/>
  <c r="N54" i="48"/>
  <c r="K54" i="48"/>
  <c r="C70" i="49" l="1"/>
  <c r="D69" i="49"/>
  <c r="E69" i="49" s="1"/>
  <c r="F68" i="49"/>
  <c r="G68" i="49" s="1"/>
  <c r="B68" i="49"/>
  <c r="AN66" i="48"/>
  <c r="Z54" i="48"/>
  <c r="O54" i="48"/>
  <c r="V54" i="48" s="1"/>
  <c r="W54" i="48"/>
  <c r="J55" i="48" s="1"/>
  <c r="AE54" i="48"/>
  <c r="AK54" i="48"/>
  <c r="P102" i="48"/>
  <c r="H102" i="48"/>
  <c r="G102" i="48"/>
  <c r="F102" i="48"/>
  <c r="U102" i="48"/>
  <c r="C67" i="48"/>
  <c r="S67" i="48"/>
  <c r="AD67" i="48" s="1"/>
  <c r="B103" i="48"/>
  <c r="A104" i="48"/>
  <c r="F69" i="49" l="1"/>
  <c r="G69" i="49" s="1"/>
  <c r="B69" i="49"/>
  <c r="D70" i="49"/>
  <c r="E70" i="49" s="1"/>
  <c r="C71" i="49"/>
  <c r="L55" i="48"/>
  <c r="Q55" i="48"/>
  <c r="X55" i="48"/>
  <c r="AG67" i="48"/>
  <c r="D67" i="48"/>
  <c r="I67" i="48"/>
  <c r="AM67" i="48" s="1"/>
  <c r="M67" i="48"/>
  <c r="E68" i="48"/>
  <c r="A105" i="48"/>
  <c r="B104" i="48"/>
  <c r="AJ54" i="48"/>
  <c r="AH54" i="48"/>
  <c r="P103" i="48"/>
  <c r="H103" i="48"/>
  <c r="G103" i="48"/>
  <c r="F103" i="48"/>
  <c r="U103" i="48"/>
  <c r="C72" i="49" l="1"/>
  <c r="D71" i="49"/>
  <c r="E71" i="49" s="1"/>
  <c r="F70" i="49"/>
  <c r="G70" i="49" s="1"/>
  <c r="B70" i="49"/>
  <c r="C68" i="48"/>
  <c r="S68" i="48"/>
  <c r="AD68" i="48" s="1"/>
  <c r="AN67" i="48"/>
  <c r="AA55" i="48"/>
  <c r="N55" i="48"/>
  <c r="K55" i="48"/>
  <c r="G104" i="48"/>
  <c r="F104" i="48"/>
  <c r="U104" i="48"/>
  <c r="H104" i="48"/>
  <c r="P104" i="48"/>
  <c r="A106" i="48"/>
  <c r="B105" i="48"/>
  <c r="AB55" i="48"/>
  <c r="T55" i="48"/>
  <c r="AF55" i="48"/>
  <c r="F71" i="49" l="1"/>
  <c r="G71" i="49" s="1"/>
  <c r="B71" i="49"/>
  <c r="D72" i="49"/>
  <c r="E72" i="49" s="1"/>
  <c r="C73" i="49"/>
  <c r="F105" i="48"/>
  <c r="U105" i="48"/>
  <c r="G105" i="48"/>
  <c r="P105" i="48"/>
  <c r="H105" i="48"/>
  <c r="AE55" i="48"/>
  <c r="AK55" i="48"/>
  <c r="AG68" i="48"/>
  <c r="D68" i="48"/>
  <c r="M68" i="48"/>
  <c r="I68" i="48"/>
  <c r="AM68" i="48" s="1"/>
  <c r="E69" i="48"/>
  <c r="Z55" i="48"/>
  <c r="O55" i="48"/>
  <c r="V55" i="48" s="1"/>
  <c r="W55" i="48"/>
  <c r="J56" i="48" s="1"/>
  <c r="A107" i="48"/>
  <c r="B106" i="48"/>
  <c r="C74" i="49" l="1"/>
  <c r="D73" i="49"/>
  <c r="E73" i="49" s="1"/>
  <c r="F72" i="49"/>
  <c r="G72" i="49" s="1"/>
  <c r="B72" i="49"/>
  <c r="AN68" i="48"/>
  <c r="F106" i="48"/>
  <c r="U106" i="48"/>
  <c r="H106" i="48"/>
  <c r="G106" i="48"/>
  <c r="P106" i="48"/>
  <c r="A108" i="48"/>
  <c r="B107" i="48"/>
  <c r="AJ55" i="48"/>
  <c r="AH55" i="48"/>
  <c r="S69" i="48"/>
  <c r="AD69" i="48" s="1"/>
  <c r="C69" i="48"/>
  <c r="L56" i="48"/>
  <c r="Q56" i="48"/>
  <c r="X56" i="48"/>
  <c r="F73" i="49" l="1"/>
  <c r="G73" i="49" s="1"/>
  <c r="B73" i="49"/>
  <c r="C75" i="49"/>
  <c r="D74" i="49"/>
  <c r="E74" i="49" s="1"/>
  <c r="AB56" i="48"/>
  <c r="T56" i="48"/>
  <c r="AF56" i="48"/>
  <c r="AG69" i="48"/>
  <c r="D69" i="48"/>
  <c r="M69" i="48"/>
  <c r="I69" i="48"/>
  <c r="AM69" i="48" s="1"/>
  <c r="E70" i="48"/>
  <c r="U107" i="48"/>
  <c r="P107" i="48"/>
  <c r="H107" i="48"/>
  <c r="G107" i="48"/>
  <c r="F107" i="48"/>
  <c r="AA56" i="48"/>
  <c r="N56" i="48"/>
  <c r="K56" i="48"/>
  <c r="A109" i="48"/>
  <c r="B108" i="48"/>
  <c r="F74" i="49" l="1"/>
  <c r="G74" i="49" s="1"/>
  <c r="B74" i="49"/>
  <c r="D75" i="49"/>
  <c r="E75" i="49" s="1"/>
  <c r="C76" i="49"/>
  <c r="AN69" i="48"/>
  <c r="A110" i="48"/>
  <c r="B109" i="48"/>
  <c r="S70" i="48"/>
  <c r="AD70" i="48" s="1"/>
  <c r="C70" i="48"/>
  <c r="AE56" i="48"/>
  <c r="AK56" i="48"/>
  <c r="Z56" i="48"/>
  <c r="O56" i="48"/>
  <c r="V56" i="48" s="1"/>
  <c r="W56" i="48"/>
  <c r="J57" i="48" s="1"/>
  <c r="U108" i="48"/>
  <c r="P108" i="48"/>
  <c r="H108" i="48"/>
  <c r="G108" i="48"/>
  <c r="F108" i="48"/>
  <c r="D76" i="49" l="1"/>
  <c r="E76" i="49" s="1"/>
  <c r="C77" i="49"/>
  <c r="F75" i="49"/>
  <c r="G75" i="49" s="1"/>
  <c r="B75" i="49"/>
  <c r="AJ56" i="48"/>
  <c r="AH56" i="48"/>
  <c r="X57" i="48"/>
  <c r="L57" i="48"/>
  <c r="Q57" i="48"/>
  <c r="AG70" i="48"/>
  <c r="M70" i="48"/>
  <c r="D70" i="48"/>
  <c r="I70" i="48"/>
  <c r="AM70" i="48" s="1"/>
  <c r="E71" i="48"/>
  <c r="P109" i="48"/>
  <c r="H109" i="48"/>
  <c r="G109" i="48"/>
  <c r="F109" i="48"/>
  <c r="U109" i="48"/>
  <c r="A111" i="48"/>
  <c r="B110" i="48"/>
  <c r="C78" i="49" l="1"/>
  <c r="D77" i="49"/>
  <c r="E77" i="49" s="1"/>
  <c r="F76" i="49"/>
  <c r="G76" i="49" s="1"/>
  <c r="B76" i="49"/>
  <c r="AN70" i="48"/>
  <c r="P110" i="48"/>
  <c r="H110" i="48"/>
  <c r="G110" i="48"/>
  <c r="F110" i="48"/>
  <c r="U110" i="48"/>
  <c r="A112" i="48"/>
  <c r="B111" i="48"/>
  <c r="AB57" i="48"/>
  <c r="T57" i="48"/>
  <c r="AF57" i="48"/>
  <c r="AA57" i="48"/>
  <c r="N57" i="48"/>
  <c r="K57" i="48"/>
  <c r="S71" i="48"/>
  <c r="AD71" i="48" s="1"/>
  <c r="C71" i="48"/>
  <c r="F77" i="49" l="1"/>
  <c r="G77" i="49" s="1"/>
  <c r="B77" i="49"/>
  <c r="D78" i="49"/>
  <c r="E78" i="49" s="1"/>
  <c r="C79" i="49"/>
  <c r="AG71" i="48"/>
  <c r="M71" i="48"/>
  <c r="D71" i="48"/>
  <c r="I71" i="48"/>
  <c r="AM71" i="48" s="1"/>
  <c r="E72" i="48"/>
  <c r="Z57" i="48"/>
  <c r="O57" i="48"/>
  <c r="V57" i="48" s="1"/>
  <c r="W57" i="48"/>
  <c r="J58" i="48" s="1"/>
  <c r="AK57" i="48"/>
  <c r="AE57" i="48"/>
  <c r="P111" i="48"/>
  <c r="H111" i="48"/>
  <c r="G111" i="48"/>
  <c r="F111" i="48"/>
  <c r="U111" i="48"/>
  <c r="B112" i="48"/>
  <c r="A113" i="48"/>
  <c r="D79" i="49" l="1"/>
  <c r="E79" i="49" s="1"/>
  <c r="C80" i="49"/>
  <c r="F78" i="49"/>
  <c r="G78" i="49" s="1"/>
  <c r="B78" i="49"/>
  <c r="P112" i="48"/>
  <c r="H112" i="48"/>
  <c r="G112" i="48"/>
  <c r="F112" i="48"/>
  <c r="U112" i="48"/>
  <c r="AJ57" i="48"/>
  <c r="AH57" i="48"/>
  <c r="AN71" i="48"/>
  <c r="C72" i="48"/>
  <c r="S72" i="48"/>
  <c r="AD72" i="48" s="1"/>
  <c r="X58" i="48"/>
  <c r="Q58" i="48"/>
  <c r="L58" i="48"/>
  <c r="A114" i="48"/>
  <c r="B113" i="48"/>
  <c r="D80" i="49" l="1"/>
  <c r="E80" i="49" s="1"/>
  <c r="C81" i="49"/>
  <c r="F79" i="49"/>
  <c r="G79" i="49" s="1"/>
  <c r="B79" i="49"/>
  <c r="A115" i="48"/>
  <c r="B114" i="48"/>
  <c r="AG72" i="48"/>
  <c r="I72" i="48"/>
  <c r="AM72" i="48" s="1"/>
  <c r="M72" i="48"/>
  <c r="D72" i="48"/>
  <c r="E73" i="48"/>
  <c r="G113" i="48"/>
  <c r="F113" i="48"/>
  <c r="U113" i="48"/>
  <c r="P113" i="48"/>
  <c r="H113" i="48"/>
  <c r="AA58" i="48"/>
  <c r="N58" i="48"/>
  <c r="K58" i="48"/>
  <c r="AB58" i="48"/>
  <c r="T58" i="48"/>
  <c r="AF58" i="48"/>
  <c r="D81" i="49" l="1"/>
  <c r="E81" i="49" s="1"/>
  <c r="C82" i="49"/>
  <c r="F80" i="49"/>
  <c r="G80" i="49" s="1"/>
  <c r="B80" i="49"/>
  <c r="AN72" i="48"/>
  <c r="AK58" i="48"/>
  <c r="AE58" i="48"/>
  <c r="S73" i="48"/>
  <c r="AD73" i="48" s="1"/>
  <c r="C73" i="48"/>
  <c r="F114" i="48"/>
  <c r="U114" i="48"/>
  <c r="H114" i="48"/>
  <c r="G114" i="48"/>
  <c r="P114" i="48"/>
  <c r="Z58" i="48"/>
  <c r="O58" i="48"/>
  <c r="V58" i="48" s="1"/>
  <c r="W58" i="48"/>
  <c r="J59" i="48" s="1"/>
  <c r="B115" i="48"/>
  <c r="A116" i="48"/>
  <c r="C83" i="49" l="1"/>
  <c r="D82" i="49"/>
  <c r="E82" i="49" s="1"/>
  <c r="F81" i="49"/>
  <c r="G81" i="49" s="1"/>
  <c r="B81" i="49"/>
  <c r="X59" i="48"/>
  <c r="L59" i="48"/>
  <c r="Q59" i="48"/>
  <c r="A117" i="48"/>
  <c r="B116" i="48"/>
  <c r="U115" i="48"/>
  <c r="P115" i="48"/>
  <c r="H115" i="48"/>
  <c r="G115" i="48"/>
  <c r="F115" i="48"/>
  <c r="AG73" i="48"/>
  <c r="D73" i="48"/>
  <c r="I73" i="48"/>
  <c r="AM73" i="48" s="1"/>
  <c r="M73" i="48"/>
  <c r="E74" i="48"/>
  <c r="AJ58" i="48"/>
  <c r="AH58" i="48"/>
  <c r="F82" i="49" l="1"/>
  <c r="G82" i="49" s="1"/>
  <c r="B82" i="49"/>
  <c r="D83" i="49"/>
  <c r="E83" i="49" s="1"/>
  <c r="C84" i="49"/>
  <c r="AN73" i="48"/>
  <c r="U116" i="48"/>
  <c r="P116" i="48"/>
  <c r="H116" i="48"/>
  <c r="G116" i="48"/>
  <c r="F116" i="48"/>
  <c r="AB59" i="48"/>
  <c r="T59" i="48"/>
  <c r="AF59" i="48"/>
  <c r="AA59" i="48"/>
  <c r="N59" i="48"/>
  <c r="K59" i="48"/>
  <c r="S74" i="48"/>
  <c r="AD74" i="48" s="1"/>
  <c r="C74" i="48"/>
  <c r="A118" i="48"/>
  <c r="B117" i="48"/>
  <c r="D84" i="49" l="1"/>
  <c r="E84" i="49" s="1"/>
  <c r="C85" i="49"/>
  <c r="F83" i="49"/>
  <c r="G83" i="49" s="1"/>
  <c r="B83" i="49"/>
  <c r="AG74" i="48"/>
  <c r="M74" i="48"/>
  <c r="I74" i="48"/>
  <c r="AM74" i="48" s="1"/>
  <c r="D74" i="48"/>
  <c r="E75" i="48"/>
  <c r="Z59" i="48"/>
  <c r="O59" i="48"/>
  <c r="V59" i="48" s="1"/>
  <c r="W59" i="48"/>
  <c r="J60" i="48" s="1"/>
  <c r="AK59" i="48"/>
  <c r="AE59" i="48"/>
  <c r="U117" i="48"/>
  <c r="G117" i="48"/>
  <c r="F117" i="48"/>
  <c r="P117" i="48"/>
  <c r="H117" i="48"/>
  <c r="A119" i="48"/>
  <c r="B118" i="48"/>
  <c r="D85" i="49" l="1"/>
  <c r="E85" i="49" s="1"/>
  <c r="C86" i="49"/>
  <c r="F84" i="49"/>
  <c r="G84" i="49" s="1"/>
  <c r="B84" i="49"/>
  <c r="X60" i="48"/>
  <c r="L60" i="48"/>
  <c r="Q60" i="48"/>
  <c r="A120" i="48"/>
  <c r="B119" i="48"/>
  <c r="AN74" i="48"/>
  <c r="C75" i="48"/>
  <c r="S75" i="48"/>
  <c r="AD75" i="48" s="1"/>
  <c r="P118" i="48"/>
  <c r="H118" i="48"/>
  <c r="F118" i="48"/>
  <c r="U118" i="48"/>
  <c r="G118" i="48"/>
  <c r="AJ59" i="48"/>
  <c r="AH59" i="48"/>
  <c r="D86" i="49" l="1"/>
  <c r="E86" i="49" s="1"/>
  <c r="C87" i="49"/>
  <c r="F85" i="49"/>
  <c r="G85" i="49" s="1"/>
  <c r="B85" i="49"/>
  <c r="B120" i="48"/>
  <c r="A121" i="48"/>
  <c r="P119" i="48"/>
  <c r="H119" i="48"/>
  <c r="G119" i="48"/>
  <c r="U119" i="48"/>
  <c r="F119" i="48"/>
  <c r="AB60" i="48"/>
  <c r="T60" i="48"/>
  <c r="AF60" i="48"/>
  <c r="AG75" i="48"/>
  <c r="I75" i="48"/>
  <c r="AM75" i="48" s="1"/>
  <c r="M75" i="48"/>
  <c r="D75" i="48"/>
  <c r="E76" i="48"/>
  <c r="AA60" i="48"/>
  <c r="N60" i="48"/>
  <c r="K60" i="48"/>
  <c r="C88" i="49" l="1"/>
  <c r="D87" i="49"/>
  <c r="E87" i="49" s="1"/>
  <c r="F86" i="49"/>
  <c r="G86" i="49" s="1"/>
  <c r="B86" i="49"/>
  <c r="P120" i="48"/>
  <c r="H120" i="48"/>
  <c r="G120" i="48"/>
  <c r="F120" i="48"/>
  <c r="U120" i="48"/>
  <c r="A122" i="48"/>
  <c r="B121" i="48"/>
  <c r="C76" i="48"/>
  <c r="S76" i="48"/>
  <c r="AD76" i="48" s="1"/>
  <c r="AE60" i="48"/>
  <c r="AK60" i="48"/>
  <c r="AN75" i="48"/>
  <c r="Z60" i="48"/>
  <c r="O60" i="48"/>
  <c r="V60" i="48" s="1"/>
  <c r="W60" i="48"/>
  <c r="J61" i="48" s="1"/>
  <c r="F87" i="49" l="1"/>
  <c r="G87" i="49" s="1"/>
  <c r="B87" i="49"/>
  <c r="C89" i="49"/>
  <c r="D88" i="49"/>
  <c r="E88" i="49" s="1"/>
  <c r="L61" i="48"/>
  <c r="Q61" i="48"/>
  <c r="X61" i="48"/>
  <c r="AH60" i="48"/>
  <c r="AJ60" i="48"/>
  <c r="AG76" i="48"/>
  <c r="D76" i="48"/>
  <c r="M76" i="48"/>
  <c r="I76" i="48"/>
  <c r="AM76" i="48" s="1"/>
  <c r="E77" i="48"/>
  <c r="P121" i="48"/>
  <c r="H121" i="48"/>
  <c r="G121" i="48"/>
  <c r="F121" i="48"/>
  <c r="U121" i="48"/>
  <c r="A123" i="48"/>
  <c r="B122" i="48"/>
  <c r="F88" i="49" l="1"/>
  <c r="G88" i="49" s="1"/>
  <c r="B88" i="49"/>
  <c r="C90" i="49"/>
  <c r="D89" i="49"/>
  <c r="E89" i="49" s="1"/>
  <c r="AN76" i="48"/>
  <c r="A124" i="48"/>
  <c r="B123" i="48"/>
  <c r="C77" i="48"/>
  <c r="S77" i="48"/>
  <c r="AD77" i="48" s="1"/>
  <c r="AB61" i="48"/>
  <c r="T61" i="48"/>
  <c r="AF61" i="48"/>
  <c r="AA61" i="48"/>
  <c r="N61" i="48"/>
  <c r="K61" i="48"/>
  <c r="G122" i="48"/>
  <c r="F122" i="48"/>
  <c r="U122" i="48"/>
  <c r="H122" i="48"/>
  <c r="P122" i="48"/>
  <c r="F89" i="49" l="1"/>
  <c r="G89" i="49" s="1"/>
  <c r="B89" i="49"/>
  <c r="D90" i="49"/>
  <c r="E90" i="49" s="1"/>
  <c r="C91" i="49"/>
  <c r="Z61" i="48"/>
  <c r="O61" i="48"/>
  <c r="V61" i="48" s="1"/>
  <c r="W61" i="48"/>
  <c r="J62" i="48" s="1"/>
  <c r="AE61" i="48"/>
  <c r="AK61" i="48"/>
  <c r="F123" i="48"/>
  <c r="U123" i="48"/>
  <c r="P123" i="48"/>
  <c r="H123" i="48"/>
  <c r="G123" i="48"/>
  <c r="AG77" i="48"/>
  <c r="I77" i="48"/>
  <c r="AM77" i="48" s="1"/>
  <c r="D77" i="48"/>
  <c r="M77" i="48"/>
  <c r="E78" i="48"/>
  <c r="A125" i="48"/>
  <c r="B124" i="48"/>
  <c r="D91" i="49" l="1"/>
  <c r="E91" i="49" s="1"/>
  <c r="C92" i="49"/>
  <c r="F90" i="49"/>
  <c r="G90" i="49" s="1"/>
  <c r="B90" i="49"/>
  <c r="AN77" i="48"/>
  <c r="AH61" i="48"/>
  <c r="AJ61" i="48"/>
  <c r="L62" i="48"/>
  <c r="Q62" i="48"/>
  <c r="X62" i="48"/>
  <c r="A126" i="48"/>
  <c r="B125" i="48"/>
  <c r="C78" i="48"/>
  <c r="S78" i="48"/>
  <c r="AD78" i="48" s="1"/>
  <c r="U124" i="48"/>
  <c r="P124" i="48"/>
  <c r="H124" i="48"/>
  <c r="G124" i="48"/>
  <c r="F124" i="48"/>
  <c r="D92" i="49" l="1"/>
  <c r="E92" i="49" s="1"/>
  <c r="C93" i="49"/>
  <c r="F91" i="49"/>
  <c r="G91" i="49" s="1"/>
  <c r="B91" i="49"/>
  <c r="AG78" i="48"/>
  <c r="D78" i="48"/>
  <c r="M78" i="48"/>
  <c r="I78" i="48"/>
  <c r="AM78" i="48" s="1"/>
  <c r="E79" i="48"/>
  <c r="U125" i="48"/>
  <c r="G125" i="48"/>
  <c r="F125" i="48"/>
  <c r="P125" i="48"/>
  <c r="H125" i="48"/>
  <c r="A127" i="48"/>
  <c r="B126" i="48"/>
  <c r="AB62" i="48"/>
  <c r="T62" i="48"/>
  <c r="AF62" i="48"/>
  <c r="AA62" i="48"/>
  <c r="N62" i="48"/>
  <c r="K62" i="48"/>
  <c r="D93" i="49" l="1"/>
  <c r="E93" i="49" s="1"/>
  <c r="C94" i="49"/>
  <c r="F92" i="49"/>
  <c r="G92" i="49" s="1"/>
  <c r="B92" i="49"/>
  <c r="AN78" i="48"/>
  <c r="Z62" i="48"/>
  <c r="O62" i="48"/>
  <c r="V62" i="48" s="1"/>
  <c r="W62" i="48"/>
  <c r="J63" i="48" s="1"/>
  <c r="AE62" i="48"/>
  <c r="AK62" i="48"/>
  <c r="P126" i="48"/>
  <c r="H126" i="48"/>
  <c r="F126" i="48"/>
  <c r="U126" i="48"/>
  <c r="G126" i="48"/>
  <c r="A128" i="48"/>
  <c r="B127" i="48"/>
  <c r="S79" i="48"/>
  <c r="AD79" i="48" s="1"/>
  <c r="C79" i="48"/>
  <c r="D94" i="49" l="1"/>
  <c r="E94" i="49" s="1"/>
  <c r="C95" i="49"/>
  <c r="F93" i="49"/>
  <c r="G93" i="49" s="1"/>
  <c r="B93" i="49"/>
  <c r="AG79" i="48"/>
  <c r="D79" i="48"/>
  <c r="I79" i="48"/>
  <c r="AM79" i="48" s="1"/>
  <c r="M79" i="48"/>
  <c r="E80" i="48"/>
  <c r="B128" i="48"/>
  <c r="A129" i="48"/>
  <c r="P127" i="48"/>
  <c r="H127" i="48"/>
  <c r="G127" i="48"/>
  <c r="U127" i="48"/>
  <c r="F127" i="48"/>
  <c r="AJ62" i="48"/>
  <c r="AH62" i="48"/>
  <c r="Q63" i="48"/>
  <c r="L63" i="48"/>
  <c r="X63" i="48"/>
  <c r="C96" i="49" l="1"/>
  <c r="D95" i="49"/>
  <c r="E95" i="49" s="1"/>
  <c r="F94" i="49"/>
  <c r="G94" i="49" s="1"/>
  <c r="B94" i="49"/>
  <c r="AN79" i="48"/>
  <c r="S80" i="48"/>
  <c r="AD80" i="48" s="1"/>
  <c r="C80" i="48"/>
  <c r="AB63" i="48"/>
  <c r="T63" i="48"/>
  <c r="AF63" i="48"/>
  <c r="A130" i="48"/>
  <c r="B129" i="48"/>
  <c r="P128" i="48"/>
  <c r="H128" i="48"/>
  <c r="G128" i="48"/>
  <c r="F128" i="48"/>
  <c r="U128" i="48"/>
  <c r="AA63" i="48"/>
  <c r="N63" i="48"/>
  <c r="K63" i="48"/>
  <c r="E81" i="48" l="1"/>
  <c r="F95" i="49"/>
  <c r="G95" i="49" s="1"/>
  <c r="B95" i="49"/>
  <c r="D96" i="49"/>
  <c r="E96" i="49" s="1"/>
  <c r="C97" i="49"/>
  <c r="A131" i="48"/>
  <c r="B130" i="48"/>
  <c r="P129" i="48"/>
  <c r="H129" i="48"/>
  <c r="G129" i="48"/>
  <c r="F129" i="48"/>
  <c r="U129" i="48"/>
  <c r="Z63" i="48"/>
  <c r="O63" i="48"/>
  <c r="V63" i="48" s="1"/>
  <c r="W63" i="48"/>
  <c r="J64" i="48" s="1"/>
  <c r="AE63" i="48"/>
  <c r="AK63" i="48"/>
  <c r="AG80" i="48"/>
  <c r="D80" i="48"/>
  <c r="M80" i="48"/>
  <c r="I80" i="48"/>
  <c r="AM80" i="48" s="1"/>
  <c r="C81" i="48" l="1"/>
  <c r="S81" i="48"/>
  <c r="AD81" i="48" s="1"/>
  <c r="C98" i="49"/>
  <c r="D97" i="49"/>
  <c r="E97" i="49" s="1"/>
  <c r="F96" i="49"/>
  <c r="G96" i="49" s="1"/>
  <c r="B96" i="49"/>
  <c r="AJ63" i="48"/>
  <c r="AH63" i="48"/>
  <c r="G130" i="48"/>
  <c r="F130" i="48"/>
  <c r="U130" i="48"/>
  <c r="H130" i="48"/>
  <c r="P130" i="48"/>
  <c r="A132" i="48"/>
  <c r="B131" i="48"/>
  <c r="AN80" i="48"/>
  <c r="L64" i="48"/>
  <c r="Q64" i="48"/>
  <c r="X64" i="48"/>
  <c r="D81" i="48" l="1"/>
  <c r="M81" i="48"/>
  <c r="I81" i="48"/>
  <c r="AM81" i="48" s="1"/>
  <c r="AG81" i="48"/>
  <c r="E82" i="48"/>
  <c r="F97" i="49"/>
  <c r="G97" i="49" s="1"/>
  <c r="B97" i="49"/>
  <c r="D98" i="49"/>
  <c r="E98" i="49" s="1"/>
  <c r="C99" i="49"/>
  <c r="F131" i="48"/>
  <c r="U131" i="48"/>
  <c r="P131" i="48"/>
  <c r="H131" i="48"/>
  <c r="G131" i="48"/>
  <c r="A133" i="48"/>
  <c r="B132" i="48"/>
  <c r="AB64" i="48"/>
  <c r="T64" i="48"/>
  <c r="AF64" i="48"/>
  <c r="AA64" i="48"/>
  <c r="N64" i="48"/>
  <c r="K64" i="48"/>
  <c r="AN81" i="48" l="1"/>
  <c r="C82" i="48"/>
  <c r="S82" i="48"/>
  <c r="AD82" i="48" s="1"/>
  <c r="D99" i="49"/>
  <c r="E99" i="49" s="1"/>
  <c r="C100" i="49"/>
  <c r="F98" i="49"/>
  <c r="G98" i="49" s="1"/>
  <c r="B98" i="49"/>
  <c r="U132" i="48"/>
  <c r="P132" i="48"/>
  <c r="H132" i="48"/>
  <c r="G132" i="48"/>
  <c r="F132" i="48"/>
  <c r="A134" i="48"/>
  <c r="B133" i="48"/>
  <c r="Z64" i="48"/>
  <c r="O64" i="48"/>
  <c r="V64" i="48" s="1"/>
  <c r="W64" i="48"/>
  <c r="J65" i="48" s="1"/>
  <c r="AK64" i="48"/>
  <c r="AE64" i="48"/>
  <c r="AG82" i="48" l="1"/>
  <c r="D82" i="48"/>
  <c r="I82" i="48"/>
  <c r="AM82" i="48" s="1"/>
  <c r="M82" i="48"/>
  <c r="E83" i="48"/>
  <c r="C101" i="49"/>
  <c r="D100" i="49"/>
  <c r="E100" i="49" s="1"/>
  <c r="F99" i="49"/>
  <c r="G99" i="49" s="1"/>
  <c r="B99" i="49"/>
  <c r="AJ64" i="48"/>
  <c r="AH64" i="48"/>
  <c r="Q65" i="48"/>
  <c r="L65" i="48"/>
  <c r="X65" i="48"/>
  <c r="U133" i="48"/>
  <c r="G133" i="48"/>
  <c r="F133" i="48"/>
  <c r="P133" i="48"/>
  <c r="H133" i="48"/>
  <c r="A135" i="48"/>
  <c r="B134" i="48"/>
  <c r="AN82" i="48" l="1"/>
  <c r="C83" i="48"/>
  <c r="S83" i="48"/>
  <c r="AD83" i="48" s="1"/>
  <c r="F100" i="49"/>
  <c r="G100" i="49" s="1"/>
  <c r="B100" i="49"/>
  <c r="D101" i="49"/>
  <c r="E101" i="49" s="1"/>
  <c r="C102" i="49"/>
  <c r="A136" i="48"/>
  <c r="B135" i="48"/>
  <c r="AA65" i="48"/>
  <c r="N65" i="48"/>
  <c r="K65" i="48"/>
  <c r="AB65" i="48"/>
  <c r="T65" i="48"/>
  <c r="AF65" i="48"/>
  <c r="P134" i="48"/>
  <c r="H134" i="48"/>
  <c r="F134" i="48"/>
  <c r="U134" i="48"/>
  <c r="G134" i="48"/>
  <c r="AG83" i="48" l="1"/>
  <c r="M83" i="48"/>
  <c r="I83" i="48"/>
  <c r="AM83" i="48" s="1"/>
  <c r="D83" i="48"/>
  <c r="E84" i="48"/>
  <c r="D102" i="49"/>
  <c r="E102" i="49" s="1"/>
  <c r="C103" i="49"/>
  <c r="F101" i="49"/>
  <c r="G101" i="49" s="1"/>
  <c r="B101" i="49"/>
  <c r="Z65" i="48"/>
  <c r="O65" i="48"/>
  <c r="V65" i="48" s="1"/>
  <c r="W65" i="48"/>
  <c r="J66" i="48" s="1"/>
  <c r="P135" i="48"/>
  <c r="H135" i="48"/>
  <c r="G135" i="48"/>
  <c r="U135" i="48"/>
  <c r="F135" i="48"/>
  <c r="B136" i="48"/>
  <c r="A137" i="48"/>
  <c r="AK65" i="48"/>
  <c r="AE65" i="48"/>
  <c r="C84" i="48" l="1"/>
  <c r="S84" i="48"/>
  <c r="AD84" i="48" s="1"/>
  <c r="AN83" i="48"/>
  <c r="D103" i="49"/>
  <c r="E103" i="49" s="1"/>
  <c r="C104" i="49"/>
  <c r="F102" i="49"/>
  <c r="G102" i="49" s="1"/>
  <c r="B102" i="49"/>
  <c r="A138" i="48"/>
  <c r="B137" i="48"/>
  <c r="P136" i="48"/>
  <c r="H136" i="48"/>
  <c r="G136" i="48"/>
  <c r="F136" i="48"/>
  <c r="U136" i="48"/>
  <c r="X66" i="48"/>
  <c r="L66" i="48"/>
  <c r="Q66" i="48"/>
  <c r="AJ65" i="48"/>
  <c r="AH65" i="48"/>
  <c r="AG84" i="48" l="1"/>
  <c r="D84" i="48"/>
  <c r="M84" i="48"/>
  <c r="I84" i="48"/>
  <c r="AM84" i="48" s="1"/>
  <c r="AN84" i="48" s="1"/>
  <c r="E85" i="48"/>
  <c r="D104" i="49"/>
  <c r="E104" i="49" s="1"/>
  <c r="C105" i="49"/>
  <c r="F103" i="49"/>
  <c r="G103" i="49" s="1"/>
  <c r="B103" i="49"/>
  <c r="AA66" i="48"/>
  <c r="N66" i="48"/>
  <c r="K66" i="48"/>
  <c r="P137" i="48"/>
  <c r="H137" i="48"/>
  <c r="G137" i="48"/>
  <c r="F137" i="48"/>
  <c r="U137" i="48"/>
  <c r="A139" i="48"/>
  <c r="B138" i="48"/>
  <c r="AB66" i="48"/>
  <c r="T66" i="48"/>
  <c r="AF66" i="48"/>
  <c r="S85" i="48" l="1"/>
  <c r="AD85" i="48" s="1"/>
  <c r="C85" i="48"/>
  <c r="C106" i="49"/>
  <c r="D105" i="49"/>
  <c r="E105" i="49" s="1"/>
  <c r="F104" i="49"/>
  <c r="G104" i="49" s="1"/>
  <c r="B104" i="49"/>
  <c r="A140" i="48"/>
  <c r="B139" i="48"/>
  <c r="G138" i="48"/>
  <c r="F138" i="48"/>
  <c r="U138" i="48"/>
  <c r="H138" i="48"/>
  <c r="P138" i="48"/>
  <c r="Z66" i="48"/>
  <c r="O66" i="48"/>
  <c r="V66" i="48" s="1"/>
  <c r="W66" i="48"/>
  <c r="J67" i="48" s="1"/>
  <c r="AE66" i="48"/>
  <c r="AK66" i="48"/>
  <c r="AG85" i="48" l="1"/>
  <c r="I85" i="48"/>
  <c r="AM85" i="48" s="1"/>
  <c r="D85" i="48"/>
  <c r="M85" i="48"/>
  <c r="E86" i="48"/>
  <c r="F105" i="49"/>
  <c r="G105" i="49" s="1"/>
  <c r="B105" i="49"/>
  <c r="C107" i="49"/>
  <c r="D106" i="49"/>
  <c r="E106" i="49" s="1"/>
  <c r="X67" i="48"/>
  <c r="Q67" i="48"/>
  <c r="L67" i="48"/>
  <c r="F139" i="48"/>
  <c r="U139" i="48"/>
  <c r="P139" i="48"/>
  <c r="H139" i="48"/>
  <c r="G139" i="48"/>
  <c r="B140" i="48"/>
  <c r="A141" i="48"/>
  <c r="AJ66" i="48"/>
  <c r="AH66" i="48"/>
  <c r="C86" i="48" l="1"/>
  <c r="S86" i="48"/>
  <c r="AD86" i="48" s="1"/>
  <c r="AN85" i="48"/>
  <c r="F106" i="49"/>
  <c r="G106" i="49" s="1"/>
  <c r="B106" i="49"/>
  <c r="D107" i="49"/>
  <c r="E107" i="49" s="1"/>
  <c r="C108" i="49"/>
  <c r="U140" i="48"/>
  <c r="P140" i="48"/>
  <c r="H140" i="48"/>
  <c r="G140" i="48"/>
  <c r="F140" i="48"/>
  <c r="AB67" i="48"/>
  <c r="T67" i="48"/>
  <c r="AF67" i="48"/>
  <c r="AA67" i="48"/>
  <c r="N67" i="48"/>
  <c r="K67" i="48"/>
  <c r="A142" i="48"/>
  <c r="B141" i="48"/>
  <c r="AG86" i="48" l="1"/>
  <c r="I86" i="48"/>
  <c r="AM86" i="48" s="1"/>
  <c r="M86" i="48"/>
  <c r="D86" i="48"/>
  <c r="E87" i="48"/>
  <c r="D108" i="49"/>
  <c r="E108" i="49" s="1"/>
  <c r="C109" i="49"/>
  <c r="F107" i="49"/>
  <c r="G107" i="49" s="1"/>
  <c r="B107" i="49"/>
  <c r="Z67" i="48"/>
  <c r="O67" i="48"/>
  <c r="V67" i="48" s="1"/>
  <c r="W67" i="48"/>
  <c r="J68" i="48" s="1"/>
  <c r="P141" i="48"/>
  <c r="H141" i="48"/>
  <c r="G141" i="48"/>
  <c r="F141" i="48"/>
  <c r="U141" i="48"/>
  <c r="AK67" i="48"/>
  <c r="AE67" i="48"/>
  <c r="A143" i="48"/>
  <c r="B142" i="48"/>
  <c r="C87" i="48" l="1"/>
  <c r="S87" i="48"/>
  <c r="AD87" i="48" s="1"/>
  <c r="AN86" i="48"/>
  <c r="D109" i="49"/>
  <c r="E109" i="49" s="1"/>
  <c r="C110" i="49"/>
  <c r="F108" i="49"/>
  <c r="G108" i="49" s="1"/>
  <c r="B108" i="49"/>
  <c r="L68" i="48"/>
  <c r="X68" i="48"/>
  <c r="Q68" i="48"/>
  <c r="B143" i="48"/>
  <c r="A144" i="48"/>
  <c r="AJ67" i="48"/>
  <c r="AH67" i="48"/>
  <c r="G142" i="48"/>
  <c r="F142" i="48"/>
  <c r="U142" i="48"/>
  <c r="H142" i="48"/>
  <c r="P142" i="48"/>
  <c r="AG87" i="48" l="1"/>
  <c r="I87" i="48"/>
  <c r="AM87" i="48" s="1"/>
  <c r="D87" i="48"/>
  <c r="M87" i="48"/>
  <c r="E88" i="48"/>
  <c r="C111" i="49"/>
  <c r="D110" i="49"/>
  <c r="E110" i="49" s="1"/>
  <c r="F109" i="49"/>
  <c r="G109" i="49" s="1"/>
  <c r="B109" i="49"/>
  <c r="AB68" i="48"/>
  <c r="T68" i="48"/>
  <c r="AF68" i="48"/>
  <c r="AA68" i="48"/>
  <c r="N68" i="48"/>
  <c r="K68" i="48"/>
  <c r="A145" i="48"/>
  <c r="B144" i="48"/>
  <c r="F143" i="48"/>
  <c r="U143" i="48"/>
  <c r="P143" i="48"/>
  <c r="H143" i="48"/>
  <c r="G143" i="48"/>
  <c r="C88" i="48" l="1"/>
  <c r="S88" i="48"/>
  <c r="AD88" i="48" s="1"/>
  <c r="AN87" i="48"/>
  <c r="F110" i="49"/>
  <c r="G110" i="49" s="1"/>
  <c r="B110" i="49"/>
  <c r="D111" i="49"/>
  <c r="E111" i="49" s="1"/>
  <c r="C112" i="49"/>
  <c r="Z68" i="48"/>
  <c r="O68" i="48"/>
  <c r="V68" i="48" s="1"/>
  <c r="W68" i="48"/>
  <c r="J69" i="48" s="1"/>
  <c r="U144" i="48"/>
  <c r="P144" i="48"/>
  <c r="H144" i="48"/>
  <c r="G144" i="48"/>
  <c r="F144" i="48"/>
  <c r="AE68" i="48"/>
  <c r="AK68" i="48"/>
  <c r="A146" i="48"/>
  <c r="B145" i="48"/>
  <c r="AG88" i="48" l="1"/>
  <c r="M88" i="48"/>
  <c r="D88" i="48"/>
  <c r="I88" i="48"/>
  <c r="AM88" i="48" s="1"/>
  <c r="E89" i="48"/>
  <c r="D112" i="49"/>
  <c r="E112" i="49" s="1"/>
  <c r="C113" i="49"/>
  <c r="F111" i="49"/>
  <c r="G111" i="49" s="1"/>
  <c r="B111" i="49"/>
  <c r="AJ68" i="48"/>
  <c r="AH68" i="48"/>
  <c r="A147" i="48"/>
  <c r="B146" i="48"/>
  <c r="L69" i="48"/>
  <c r="X69" i="48"/>
  <c r="Q69" i="48"/>
  <c r="U145" i="48"/>
  <c r="G145" i="48"/>
  <c r="F145" i="48"/>
  <c r="H145" i="48"/>
  <c r="P145" i="48"/>
  <c r="AN88" i="48" l="1"/>
  <c r="C89" i="48"/>
  <c r="S89" i="48"/>
  <c r="AD89" i="48" s="1"/>
  <c r="C114" i="49"/>
  <c r="D113" i="49"/>
  <c r="E113" i="49" s="1"/>
  <c r="F112" i="49"/>
  <c r="G112" i="49" s="1"/>
  <c r="B112" i="49"/>
  <c r="P146" i="48"/>
  <c r="H146" i="48"/>
  <c r="F146" i="48"/>
  <c r="U146" i="48"/>
  <c r="G146" i="48"/>
  <c r="A148" i="48"/>
  <c r="B147" i="48"/>
  <c r="AB69" i="48"/>
  <c r="T69" i="48"/>
  <c r="AF69" i="48"/>
  <c r="AA69" i="48"/>
  <c r="N69" i="48"/>
  <c r="K69" i="48"/>
  <c r="AG89" i="48" l="1"/>
  <c r="M89" i="48"/>
  <c r="I89" i="48"/>
  <c r="AM89" i="48" s="1"/>
  <c r="D89" i="48"/>
  <c r="E90" i="48"/>
  <c r="F113" i="49"/>
  <c r="G113" i="49" s="1"/>
  <c r="B113" i="49"/>
  <c r="C115" i="49"/>
  <c r="D114" i="49"/>
  <c r="E114" i="49" s="1"/>
  <c r="Z69" i="48"/>
  <c r="O69" i="48"/>
  <c r="V69" i="48" s="1"/>
  <c r="W69" i="48"/>
  <c r="J70" i="48" s="1"/>
  <c r="AK69" i="48"/>
  <c r="AE69" i="48"/>
  <c r="P147" i="48"/>
  <c r="H147" i="48"/>
  <c r="G147" i="48"/>
  <c r="U147" i="48"/>
  <c r="F147" i="48"/>
  <c r="B148" i="48"/>
  <c r="A149" i="48"/>
  <c r="S90" i="48" l="1"/>
  <c r="AD90" i="48" s="1"/>
  <c r="C90" i="48"/>
  <c r="AN89" i="48"/>
  <c r="F114" i="49"/>
  <c r="G114" i="49" s="1"/>
  <c r="B114" i="49"/>
  <c r="D115" i="49"/>
  <c r="E115" i="49" s="1"/>
  <c r="C116" i="49"/>
  <c r="P148" i="48"/>
  <c r="H148" i="48"/>
  <c r="G148" i="48"/>
  <c r="F148" i="48"/>
  <c r="U148" i="48"/>
  <c r="A150" i="48"/>
  <c r="B149" i="48"/>
  <c r="AJ69" i="48"/>
  <c r="AH69" i="48"/>
  <c r="L70" i="48"/>
  <c r="X70" i="48"/>
  <c r="Q70" i="48"/>
  <c r="AG90" i="48" l="1"/>
  <c r="M90" i="48"/>
  <c r="I90" i="48"/>
  <c r="AM90" i="48" s="1"/>
  <c r="D90" i="48"/>
  <c r="E91" i="48"/>
  <c r="C117" i="49"/>
  <c r="D116" i="49"/>
  <c r="E116" i="49" s="1"/>
  <c r="F115" i="49"/>
  <c r="G115" i="49" s="1"/>
  <c r="B115" i="49"/>
  <c r="P149" i="48"/>
  <c r="H149" i="48"/>
  <c r="G149" i="48"/>
  <c r="F149" i="48"/>
  <c r="U149" i="48"/>
  <c r="A151" i="48"/>
  <c r="B150" i="48"/>
  <c r="AB70" i="48"/>
  <c r="T70" i="48"/>
  <c r="AF70" i="48"/>
  <c r="AA70" i="48"/>
  <c r="N70" i="48"/>
  <c r="K70" i="48"/>
  <c r="C91" i="48" l="1"/>
  <c r="S91" i="48"/>
  <c r="AD91" i="48" s="1"/>
  <c r="AN90" i="48"/>
  <c r="F116" i="49"/>
  <c r="G116" i="49" s="1"/>
  <c r="B116" i="49"/>
  <c r="D117" i="49"/>
  <c r="E117" i="49" s="1"/>
  <c r="C118" i="49"/>
  <c r="Z70" i="48"/>
  <c r="O70" i="48"/>
  <c r="V70" i="48" s="1"/>
  <c r="W70" i="48"/>
  <c r="J71" i="48" s="1"/>
  <c r="AK70" i="48"/>
  <c r="AE70" i="48"/>
  <c r="G150" i="48"/>
  <c r="F150" i="48"/>
  <c r="U150" i="48"/>
  <c r="H150" i="48"/>
  <c r="P150" i="48"/>
  <c r="B151" i="48"/>
  <c r="A152" i="48"/>
  <c r="AG91" i="48" l="1"/>
  <c r="I91" i="48"/>
  <c r="AM91" i="48" s="1"/>
  <c r="D91" i="48"/>
  <c r="M91" i="48"/>
  <c r="E92" i="48"/>
  <c r="D118" i="49"/>
  <c r="E118" i="49" s="1"/>
  <c r="C119" i="49"/>
  <c r="F117" i="49"/>
  <c r="G117" i="49" s="1"/>
  <c r="B117" i="49"/>
  <c r="Q71" i="48"/>
  <c r="L71" i="48"/>
  <c r="X71" i="48"/>
  <c r="F151" i="48"/>
  <c r="U151" i="48"/>
  <c r="P151" i="48"/>
  <c r="H151" i="48"/>
  <c r="G151" i="48"/>
  <c r="A153" i="48"/>
  <c r="B152" i="48"/>
  <c r="AJ70" i="48"/>
  <c r="AH70" i="48"/>
  <c r="C92" i="48" l="1"/>
  <c r="S92" i="48"/>
  <c r="AD92" i="48" s="1"/>
  <c r="AN91" i="48"/>
  <c r="D119" i="49"/>
  <c r="E119" i="49" s="1"/>
  <c r="C120" i="49"/>
  <c r="F118" i="49"/>
  <c r="G118" i="49" s="1"/>
  <c r="B118" i="49"/>
  <c r="AB71" i="48"/>
  <c r="T71" i="48"/>
  <c r="AF71" i="48"/>
  <c r="AA71" i="48"/>
  <c r="N71" i="48"/>
  <c r="K71" i="48"/>
  <c r="U152" i="48"/>
  <c r="P152" i="48"/>
  <c r="H152" i="48"/>
  <c r="G152" i="48"/>
  <c r="F152" i="48"/>
  <c r="A154" i="48"/>
  <c r="B153" i="48"/>
  <c r="E93" i="48" l="1"/>
  <c r="AG92" i="48"/>
  <c r="M92" i="48"/>
  <c r="D92" i="48"/>
  <c r="I92" i="48"/>
  <c r="AM92" i="48" s="1"/>
  <c r="D120" i="49"/>
  <c r="E120" i="49" s="1"/>
  <c r="C121" i="49"/>
  <c r="F119" i="49"/>
  <c r="G119" i="49" s="1"/>
  <c r="B119" i="49"/>
  <c r="U153" i="48"/>
  <c r="L153" i="48"/>
  <c r="AA153" i="48" s="1"/>
  <c r="D153" i="48"/>
  <c r="T153" i="48"/>
  <c r="K153" i="48"/>
  <c r="C153" i="48"/>
  <c r="AG153" i="48" s="1"/>
  <c r="S153" i="48"/>
  <c r="AD153" i="48" s="1"/>
  <c r="J153" i="48"/>
  <c r="Q153" i="48"/>
  <c r="AB153" i="48" s="1"/>
  <c r="I153" i="48"/>
  <c r="X153" i="48"/>
  <c r="O153" i="48"/>
  <c r="G153" i="48"/>
  <c r="W153" i="48"/>
  <c r="N153" i="48"/>
  <c r="F153" i="48"/>
  <c r="H153" i="48"/>
  <c r="E153" i="48"/>
  <c r="V153" i="48"/>
  <c r="P153" i="48"/>
  <c r="M153" i="48"/>
  <c r="Z71" i="48"/>
  <c r="O71" i="48"/>
  <c r="V71" i="48" s="1"/>
  <c r="W71" i="48"/>
  <c r="J72" i="48" s="1"/>
  <c r="A155" i="48"/>
  <c r="B154" i="48"/>
  <c r="AK71" i="48"/>
  <c r="AE71" i="48"/>
  <c r="C93" i="48" l="1"/>
  <c r="S93" i="48"/>
  <c r="AD93" i="48" s="1"/>
  <c r="AN92" i="48"/>
  <c r="C122" i="49"/>
  <c r="D121" i="49"/>
  <c r="E121" i="49" s="1"/>
  <c r="F120" i="49"/>
  <c r="G120" i="49" s="1"/>
  <c r="B120" i="49"/>
  <c r="AK153" i="48"/>
  <c r="AE153" i="48"/>
  <c r="AH71" i="48"/>
  <c r="AJ71" i="48"/>
  <c r="AF153" i="48"/>
  <c r="T154" i="48"/>
  <c r="K154" i="48"/>
  <c r="C154" i="48"/>
  <c r="AG154" i="48" s="1"/>
  <c r="S154" i="48"/>
  <c r="AD154" i="48" s="1"/>
  <c r="J154" i="48"/>
  <c r="Q154" i="48"/>
  <c r="AB154" i="48" s="1"/>
  <c r="I154" i="48"/>
  <c r="P154" i="48"/>
  <c r="H154" i="48"/>
  <c r="W154" i="48"/>
  <c r="N154" i="48"/>
  <c r="F154" i="48"/>
  <c r="V154" i="48"/>
  <c r="M154" i="48"/>
  <c r="E154" i="48"/>
  <c r="X154" i="48"/>
  <c r="U154" i="48"/>
  <c r="O154" i="48"/>
  <c r="G154" i="48"/>
  <c r="D154" i="48"/>
  <c r="L154" i="48"/>
  <c r="AA154" i="48" s="1"/>
  <c r="Z153" i="48"/>
  <c r="Q72" i="48"/>
  <c r="L72" i="48"/>
  <c r="X72" i="48"/>
  <c r="A156" i="48"/>
  <c r="B155" i="48"/>
  <c r="AG93" i="48" l="1"/>
  <c r="M93" i="48"/>
  <c r="D93" i="48"/>
  <c r="I93" i="48"/>
  <c r="AM93" i="48" s="1"/>
  <c r="E94" i="48"/>
  <c r="F121" i="49"/>
  <c r="G121" i="49" s="1"/>
  <c r="B121" i="49"/>
  <c r="D122" i="49"/>
  <c r="E122" i="49" s="1"/>
  <c r="C123" i="49"/>
  <c r="AA72" i="48"/>
  <c r="N72" i="48"/>
  <c r="K72" i="48"/>
  <c r="AB72" i="48"/>
  <c r="T72" i="48"/>
  <c r="AF72" i="48"/>
  <c r="S155" i="48"/>
  <c r="AD155" i="48" s="1"/>
  <c r="J155" i="48"/>
  <c r="Q155" i="48"/>
  <c r="AB155" i="48" s="1"/>
  <c r="I155" i="48"/>
  <c r="P155" i="48"/>
  <c r="H155" i="48"/>
  <c r="X155" i="48"/>
  <c r="O155" i="48"/>
  <c r="G155" i="48"/>
  <c r="V155" i="48"/>
  <c r="M155" i="48"/>
  <c r="E155" i="48"/>
  <c r="U155" i="48"/>
  <c r="L155" i="48"/>
  <c r="AA155" i="48" s="1"/>
  <c r="D155" i="48"/>
  <c r="N155" i="48"/>
  <c r="K155" i="48"/>
  <c r="F155" i="48"/>
  <c r="C155" i="48"/>
  <c r="AG155" i="48" s="1"/>
  <c r="W155" i="48"/>
  <c r="T155" i="48"/>
  <c r="B156" i="48"/>
  <c r="A157" i="48"/>
  <c r="AJ153" i="48"/>
  <c r="AH153" i="48"/>
  <c r="AK154" i="48"/>
  <c r="AE154" i="48"/>
  <c r="Z154" i="48"/>
  <c r="AF154" i="48"/>
  <c r="AN93" i="48" l="1"/>
  <c r="C94" i="48"/>
  <c r="S94" i="48"/>
  <c r="AD94" i="48" s="1"/>
  <c r="D123" i="49"/>
  <c r="E123" i="49" s="1"/>
  <c r="C124" i="49"/>
  <c r="F122" i="49"/>
  <c r="G122" i="49" s="1"/>
  <c r="B122" i="49"/>
  <c r="Q156" i="48"/>
  <c r="AB156" i="48" s="1"/>
  <c r="I156" i="48"/>
  <c r="P156" i="48"/>
  <c r="H156" i="48"/>
  <c r="X156" i="48"/>
  <c r="O156" i="48"/>
  <c r="G156" i="48"/>
  <c r="W156" i="48"/>
  <c r="N156" i="48"/>
  <c r="F156" i="48"/>
  <c r="U156" i="48"/>
  <c r="L156" i="48"/>
  <c r="AA156" i="48" s="1"/>
  <c r="D156" i="48"/>
  <c r="T156" i="48"/>
  <c r="K156" i="48"/>
  <c r="C156" i="48"/>
  <c r="AG156" i="48" s="1"/>
  <c r="E156" i="48"/>
  <c r="S156" i="48"/>
  <c r="AD156" i="48" s="1"/>
  <c r="M156" i="48"/>
  <c r="V156" i="48"/>
  <c r="J156" i="48"/>
  <c r="AJ154" i="48"/>
  <c r="AH154" i="48"/>
  <c r="AF155" i="48"/>
  <c r="A158" i="48"/>
  <c r="B157" i="48"/>
  <c r="AK155" i="48"/>
  <c r="AE155" i="48"/>
  <c r="Z155" i="48"/>
  <c r="Z72" i="48"/>
  <c r="O72" i="48"/>
  <c r="V72" i="48" s="1"/>
  <c r="W72" i="48"/>
  <c r="J73" i="48" s="1"/>
  <c r="AE72" i="48"/>
  <c r="AK72" i="48"/>
  <c r="AG94" i="48" l="1"/>
  <c r="M94" i="48"/>
  <c r="I94" i="48"/>
  <c r="AM94" i="48" s="1"/>
  <c r="D94" i="48"/>
  <c r="E95" i="48"/>
  <c r="D124" i="49"/>
  <c r="E124" i="49" s="1"/>
  <c r="C125" i="49"/>
  <c r="F123" i="49"/>
  <c r="G123" i="49" s="1"/>
  <c r="B123" i="49"/>
  <c r="AJ155" i="48"/>
  <c r="AH155" i="48"/>
  <c r="AF156" i="48"/>
  <c r="AK156" i="48"/>
  <c r="AE156" i="48"/>
  <c r="P157" i="48"/>
  <c r="H157" i="48"/>
  <c r="X157" i="48"/>
  <c r="O157" i="48"/>
  <c r="G157" i="48"/>
  <c r="W157" i="48"/>
  <c r="N157" i="48"/>
  <c r="F157" i="48"/>
  <c r="V157" i="48"/>
  <c r="M157" i="48"/>
  <c r="E157" i="48"/>
  <c r="T157" i="48"/>
  <c r="K157" i="48"/>
  <c r="C157" i="48"/>
  <c r="AG157" i="48" s="1"/>
  <c r="S157" i="48"/>
  <c r="AD157" i="48" s="1"/>
  <c r="J157" i="48"/>
  <c r="U157" i="48"/>
  <c r="Q157" i="48"/>
  <c r="AB157" i="48" s="1"/>
  <c r="L157" i="48"/>
  <c r="AA157" i="48" s="1"/>
  <c r="D157" i="48"/>
  <c r="I157" i="48"/>
  <c r="Z156" i="48"/>
  <c r="A159" i="48"/>
  <c r="B158" i="48"/>
  <c r="X73" i="48"/>
  <c r="L73" i="48"/>
  <c r="Q73" i="48"/>
  <c r="AJ72" i="48"/>
  <c r="AH72" i="48"/>
  <c r="S95" i="48" l="1"/>
  <c r="AD95" i="48" s="1"/>
  <c r="C95" i="48"/>
  <c r="AN94" i="48"/>
  <c r="D125" i="49"/>
  <c r="E125" i="49" s="1"/>
  <c r="C126" i="49"/>
  <c r="F124" i="49"/>
  <c r="G124" i="49" s="1"/>
  <c r="B124" i="49"/>
  <c r="AB73" i="48"/>
  <c r="T73" i="48"/>
  <c r="AF73" i="48"/>
  <c r="Z157" i="48"/>
  <c r="AF157" i="48"/>
  <c r="AJ156" i="48"/>
  <c r="AH156" i="48"/>
  <c r="AE157" i="48"/>
  <c r="AK157" i="48"/>
  <c r="AA73" i="48"/>
  <c r="N73" i="48"/>
  <c r="K73" i="48"/>
  <c r="X158" i="48"/>
  <c r="O158" i="48"/>
  <c r="G158" i="48"/>
  <c r="W158" i="48"/>
  <c r="N158" i="48"/>
  <c r="F158" i="48"/>
  <c r="V158" i="48"/>
  <c r="M158" i="48"/>
  <c r="E158" i="48"/>
  <c r="U158" i="48"/>
  <c r="L158" i="48"/>
  <c r="AA158" i="48" s="1"/>
  <c r="D158" i="48"/>
  <c r="S158" i="48"/>
  <c r="AD158" i="48" s="1"/>
  <c r="J158" i="48"/>
  <c r="Q158" i="48"/>
  <c r="AB158" i="48" s="1"/>
  <c r="I158" i="48"/>
  <c r="K158" i="48"/>
  <c r="H158" i="48"/>
  <c r="C158" i="48"/>
  <c r="AG158" i="48" s="1"/>
  <c r="T158" i="48"/>
  <c r="P158" i="48"/>
  <c r="B159" i="48"/>
  <c r="A160" i="48"/>
  <c r="AG95" i="48" l="1"/>
  <c r="I95" i="48"/>
  <c r="AM95" i="48" s="1"/>
  <c r="D95" i="48"/>
  <c r="M95" i="48"/>
  <c r="E96" i="48"/>
  <c r="D126" i="49"/>
  <c r="E126" i="49" s="1"/>
  <c r="C127" i="49"/>
  <c r="F125" i="49"/>
  <c r="G125" i="49" s="1"/>
  <c r="B125" i="49"/>
  <c r="AE158" i="48"/>
  <c r="AK158" i="48"/>
  <c r="A161" i="48"/>
  <c r="B160" i="48"/>
  <c r="Z158" i="48"/>
  <c r="Z73" i="48"/>
  <c r="O73" i="48"/>
  <c r="V73" i="48" s="1"/>
  <c r="W73" i="48"/>
  <c r="J74" i="48" s="1"/>
  <c r="AH157" i="48"/>
  <c r="AJ157" i="48"/>
  <c r="AE73" i="48"/>
  <c r="AK73" i="48"/>
  <c r="W159" i="48"/>
  <c r="N159" i="48"/>
  <c r="F159" i="48"/>
  <c r="V159" i="48"/>
  <c r="M159" i="48"/>
  <c r="E159" i="48"/>
  <c r="U159" i="48"/>
  <c r="L159" i="48"/>
  <c r="AA159" i="48" s="1"/>
  <c r="D159" i="48"/>
  <c r="T159" i="48"/>
  <c r="K159" i="48"/>
  <c r="C159" i="48"/>
  <c r="AG159" i="48" s="1"/>
  <c r="Q159" i="48"/>
  <c r="AB159" i="48" s="1"/>
  <c r="I159" i="48"/>
  <c r="P159" i="48"/>
  <c r="H159" i="48"/>
  <c r="X159" i="48"/>
  <c r="O159" i="48"/>
  <c r="J159" i="48"/>
  <c r="S159" i="48"/>
  <c r="AD159" i="48" s="1"/>
  <c r="G159" i="48"/>
  <c r="AF158" i="48"/>
  <c r="C96" i="48" l="1"/>
  <c r="S96" i="48"/>
  <c r="AD96" i="48" s="1"/>
  <c r="AN95" i="48"/>
  <c r="C128" i="49"/>
  <c r="D127" i="49"/>
  <c r="E127" i="49" s="1"/>
  <c r="F126" i="49"/>
  <c r="G126" i="49" s="1"/>
  <c r="B126" i="49"/>
  <c r="AF159" i="48"/>
  <c r="AE159" i="48"/>
  <c r="AK159" i="48"/>
  <c r="A162" i="48"/>
  <c r="B161" i="48"/>
  <c r="L74" i="48"/>
  <c r="X74" i="48"/>
  <c r="Q74" i="48"/>
  <c r="V160" i="48"/>
  <c r="M160" i="48"/>
  <c r="E160" i="48"/>
  <c r="U160" i="48"/>
  <c r="L160" i="48"/>
  <c r="AA160" i="48" s="1"/>
  <c r="D160" i="48"/>
  <c r="T160" i="48"/>
  <c r="K160" i="48"/>
  <c r="C160" i="48"/>
  <c r="AG160" i="48" s="1"/>
  <c r="S160" i="48"/>
  <c r="AD160" i="48" s="1"/>
  <c r="J160" i="48"/>
  <c r="P160" i="48"/>
  <c r="H160" i="48"/>
  <c r="X160" i="48"/>
  <c r="O160" i="48"/>
  <c r="G160" i="48"/>
  <c r="W160" i="48"/>
  <c r="Q160" i="48"/>
  <c r="AB160" i="48" s="1"/>
  <c r="N160" i="48"/>
  <c r="I160" i="48"/>
  <c r="F160" i="48"/>
  <c r="AH73" i="48"/>
  <c r="AJ73" i="48"/>
  <c r="AJ158" i="48"/>
  <c r="AH158" i="48"/>
  <c r="Z159" i="48"/>
  <c r="AG96" i="48" l="1"/>
  <c r="I96" i="48"/>
  <c r="AM96" i="48" s="1"/>
  <c r="M96" i="48"/>
  <c r="D96" i="48"/>
  <c r="E97" i="48"/>
  <c r="F127" i="49"/>
  <c r="G127" i="49" s="1"/>
  <c r="B127" i="49"/>
  <c r="D128" i="49"/>
  <c r="E128" i="49" s="1"/>
  <c r="C129" i="49"/>
  <c r="Z160" i="48"/>
  <c r="AF160" i="48"/>
  <c r="AJ159" i="48"/>
  <c r="AH159" i="48"/>
  <c r="AE160" i="48"/>
  <c r="AK160" i="48"/>
  <c r="AA74" i="48"/>
  <c r="N74" i="48"/>
  <c r="K74" i="48"/>
  <c r="AB74" i="48"/>
  <c r="T74" i="48"/>
  <c r="AF74" i="48"/>
  <c r="U161" i="48"/>
  <c r="L161" i="48"/>
  <c r="AA161" i="48" s="1"/>
  <c r="D161" i="48"/>
  <c r="T161" i="48"/>
  <c r="K161" i="48"/>
  <c r="C161" i="48"/>
  <c r="AG161" i="48" s="1"/>
  <c r="S161" i="48"/>
  <c r="AD161" i="48" s="1"/>
  <c r="J161" i="48"/>
  <c r="Q161" i="48"/>
  <c r="AB161" i="48" s="1"/>
  <c r="I161" i="48"/>
  <c r="X161" i="48"/>
  <c r="O161" i="48"/>
  <c r="G161" i="48"/>
  <c r="W161" i="48"/>
  <c r="N161" i="48"/>
  <c r="F161" i="48"/>
  <c r="H161" i="48"/>
  <c r="E161" i="48"/>
  <c r="V161" i="48"/>
  <c r="P161" i="48"/>
  <c r="M161" i="48"/>
  <c r="A163" i="48"/>
  <c r="B162" i="48"/>
  <c r="S97" i="48" l="1"/>
  <c r="AD97" i="48" s="1"/>
  <c r="C97" i="48"/>
  <c r="AN96" i="48"/>
  <c r="C130" i="49"/>
  <c r="D129" i="49"/>
  <c r="E129" i="49" s="1"/>
  <c r="F128" i="49"/>
  <c r="G128" i="49" s="1"/>
  <c r="B128" i="49"/>
  <c r="A164" i="48"/>
  <c r="B163" i="48"/>
  <c r="AH160" i="48"/>
  <c r="AJ160" i="48"/>
  <c r="Z161" i="48"/>
  <c r="Z74" i="48"/>
  <c r="O74" i="48"/>
  <c r="V74" i="48" s="1"/>
  <c r="W74" i="48"/>
  <c r="J75" i="48" s="1"/>
  <c r="AF161" i="48"/>
  <c r="AK161" i="48"/>
  <c r="AE161" i="48"/>
  <c r="AE74" i="48"/>
  <c r="AK74" i="48"/>
  <c r="T162" i="48"/>
  <c r="K162" i="48"/>
  <c r="C162" i="48"/>
  <c r="AG162" i="48" s="1"/>
  <c r="S162" i="48"/>
  <c r="AD162" i="48" s="1"/>
  <c r="J162" i="48"/>
  <c r="Q162" i="48"/>
  <c r="AB162" i="48" s="1"/>
  <c r="I162" i="48"/>
  <c r="P162" i="48"/>
  <c r="H162" i="48"/>
  <c r="W162" i="48"/>
  <c r="N162" i="48"/>
  <c r="F162" i="48"/>
  <c r="V162" i="48"/>
  <c r="M162" i="48"/>
  <c r="E162" i="48"/>
  <c r="X162" i="48"/>
  <c r="U162" i="48"/>
  <c r="O162" i="48"/>
  <c r="G162" i="48"/>
  <c r="D162" i="48"/>
  <c r="L162" i="48"/>
  <c r="AA162" i="48" s="1"/>
  <c r="AG97" i="48" l="1"/>
  <c r="M97" i="48"/>
  <c r="I97" i="48"/>
  <c r="AM97" i="48" s="1"/>
  <c r="D97" i="48"/>
  <c r="E98" i="48"/>
  <c r="F129" i="49"/>
  <c r="G129" i="49" s="1"/>
  <c r="B129" i="49"/>
  <c r="C131" i="49"/>
  <c r="D130" i="49"/>
  <c r="E130" i="49" s="1"/>
  <c r="AJ161" i="48"/>
  <c r="AH161" i="48"/>
  <c r="AJ74" i="48"/>
  <c r="AH74" i="48"/>
  <c r="AK162" i="48"/>
  <c r="AE162" i="48"/>
  <c r="AF162" i="48"/>
  <c r="S163" i="48"/>
  <c r="AD163" i="48" s="1"/>
  <c r="J163" i="48"/>
  <c r="Q163" i="48"/>
  <c r="AB163" i="48" s="1"/>
  <c r="I163" i="48"/>
  <c r="P163" i="48"/>
  <c r="H163" i="48"/>
  <c r="X163" i="48"/>
  <c r="O163" i="48"/>
  <c r="G163" i="48"/>
  <c r="V163" i="48"/>
  <c r="M163" i="48"/>
  <c r="E163" i="48"/>
  <c r="U163" i="48"/>
  <c r="L163" i="48"/>
  <c r="AA163" i="48" s="1"/>
  <c r="D163" i="48"/>
  <c r="N163" i="48"/>
  <c r="K163" i="48"/>
  <c r="F163" i="48"/>
  <c r="C163" i="48"/>
  <c r="AG163" i="48" s="1"/>
  <c r="W163" i="48"/>
  <c r="T163" i="48"/>
  <c r="B164" i="48"/>
  <c r="A165" i="48"/>
  <c r="Q75" i="48"/>
  <c r="L75" i="48"/>
  <c r="X75" i="48"/>
  <c r="Z162" i="48"/>
  <c r="S98" i="48" l="1"/>
  <c r="AD98" i="48" s="1"/>
  <c r="C98" i="48"/>
  <c r="AN97" i="48"/>
  <c r="F130" i="49"/>
  <c r="G130" i="49" s="1"/>
  <c r="B130" i="49"/>
  <c r="D131" i="49"/>
  <c r="E131" i="49" s="1"/>
  <c r="C132" i="49"/>
  <c r="AB75" i="48"/>
  <c r="T75" i="48"/>
  <c r="AF75" i="48"/>
  <c r="B165" i="48"/>
  <c r="A166" i="48"/>
  <c r="Z163" i="48"/>
  <c r="AA75" i="48"/>
  <c r="N75" i="48"/>
  <c r="K75" i="48"/>
  <c r="Q164" i="48"/>
  <c r="AB164" i="48" s="1"/>
  <c r="I164" i="48"/>
  <c r="P164" i="48"/>
  <c r="H164" i="48"/>
  <c r="X164" i="48"/>
  <c r="O164" i="48"/>
  <c r="G164" i="48"/>
  <c r="W164" i="48"/>
  <c r="N164" i="48"/>
  <c r="F164" i="48"/>
  <c r="U164" i="48"/>
  <c r="L164" i="48"/>
  <c r="AA164" i="48" s="1"/>
  <c r="D164" i="48"/>
  <c r="T164" i="48"/>
  <c r="K164" i="48"/>
  <c r="C164" i="48"/>
  <c r="AG164" i="48" s="1"/>
  <c r="E164" i="48"/>
  <c r="S164" i="48"/>
  <c r="AD164" i="48" s="1"/>
  <c r="M164" i="48"/>
  <c r="V164" i="48"/>
  <c r="J164" i="48"/>
  <c r="AF163" i="48"/>
  <c r="AJ162" i="48"/>
  <c r="AH162" i="48"/>
  <c r="AK163" i="48"/>
  <c r="AE163" i="48"/>
  <c r="AG98" i="48" l="1"/>
  <c r="I98" i="48"/>
  <c r="AM98" i="48" s="1"/>
  <c r="D98" i="48"/>
  <c r="M98" i="48"/>
  <c r="E99" i="48"/>
  <c r="D132" i="49"/>
  <c r="E132" i="49" s="1"/>
  <c r="C133" i="49"/>
  <c r="F131" i="49"/>
  <c r="G131" i="49" s="1"/>
  <c r="B131" i="49"/>
  <c r="A167" i="48"/>
  <c r="B166" i="48"/>
  <c r="P165" i="48"/>
  <c r="H165" i="48"/>
  <c r="X165" i="48"/>
  <c r="O165" i="48"/>
  <c r="G165" i="48"/>
  <c r="W165" i="48"/>
  <c r="N165" i="48"/>
  <c r="F165" i="48"/>
  <c r="V165" i="48"/>
  <c r="M165" i="48"/>
  <c r="E165" i="48"/>
  <c r="T165" i="48"/>
  <c r="K165" i="48"/>
  <c r="C165" i="48"/>
  <c r="AG165" i="48" s="1"/>
  <c r="S165" i="48"/>
  <c r="AD165" i="48" s="1"/>
  <c r="J165" i="48"/>
  <c r="U165" i="48"/>
  <c r="Q165" i="48"/>
  <c r="AB165" i="48" s="1"/>
  <c r="L165" i="48"/>
  <c r="AA165" i="48" s="1"/>
  <c r="D165" i="48"/>
  <c r="I165" i="48"/>
  <c r="Z75" i="48"/>
  <c r="O75" i="48"/>
  <c r="V75" i="48" s="1"/>
  <c r="W75" i="48"/>
  <c r="J76" i="48" s="1"/>
  <c r="AJ163" i="48"/>
  <c r="AH163" i="48"/>
  <c r="Z164" i="48"/>
  <c r="AK75" i="48"/>
  <c r="AE75" i="48"/>
  <c r="AK164" i="48"/>
  <c r="AE164" i="48"/>
  <c r="AF164" i="48"/>
  <c r="C99" i="48" l="1"/>
  <c r="S99" i="48"/>
  <c r="AD99" i="48" s="1"/>
  <c r="AN98" i="48"/>
  <c r="D133" i="49"/>
  <c r="E133" i="49" s="1"/>
  <c r="C134" i="49"/>
  <c r="F132" i="49"/>
  <c r="G132" i="49" s="1"/>
  <c r="B132" i="49"/>
  <c r="AE165" i="48"/>
  <c r="AK165" i="48"/>
  <c r="AF165" i="48"/>
  <c r="T166" i="48"/>
  <c r="S166" i="48"/>
  <c r="AD166" i="48" s="1"/>
  <c r="Q166" i="48"/>
  <c r="AB166" i="48" s="1"/>
  <c r="I166" i="48"/>
  <c r="P166" i="48"/>
  <c r="W166" i="48"/>
  <c r="N166" i="48"/>
  <c r="F166" i="48"/>
  <c r="V166" i="48"/>
  <c r="M166" i="48"/>
  <c r="J166" i="48"/>
  <c r="H166" i="48"/>
  <c r="G166" i="48"/>
  <c r="X166" i="48"/>
  <c r="E166" i="48"/>
  <c r="O166" i="48"/>
  <c r="C166" i="48"/>
  <c r="AG166" i="48" s="1"/>
  <c r="L166" i="48"/>
  <c r="AA166" i="48" s="1"/>
  <c r="U166" i="48"/>
  <c r="K166" i="48"/>
  <c r="D166" i="48"/>
  <c r="A168" i="48"/>
  <c r="B167" i="48"/>
  <c r="Q76" i="48"/>
  <c r="X76" i="48"/>
  <c r="L76" i="48"/>
  <c r="AJ164" i="48"/>
  <c r="AH164" i="48"/>
  <c r="AJ75" i="48"/>
  <c r="AH75" i="48"/>
  <c r="Z165" i="48"/>
  <c r="AG99" i="48" l="1"/>
  <c r="D99" i="48"/>
  <c r="M99" i="48"/>
  <c r="I99" i="48"/>
  <c r="AM99" i="48" s="1"/>
  <c r="E100" i="48"/>
  <c r="D134" i="49"/>
  <c r="E134" i="49" s="1"/>
  <c r="C135" i="49"/>
  <c r="F133" i="49"/>
  <c r="G133" i="49" s="1"/>
  <c r="B133" i="49"/>
  <c r="AF166" i="48"/>
  <c r="Z166" i="48"/>
  <c r="AA76" i="48"/>
  <c r="N76" i="48"/>
  <c r="K76" i="48"/>
  <c r="AB76" i="48"/>
  <c r="T76" i="48"/>
  <c r="AF76" i="48"/>
  <c r="AK166" i="48"/>
  <c r="AE166" i="48"/>
  <c r="S167" i="48"/>
  <c r="AD167" i="48" s="1"/>
  <c r="J167" i="48"/>
  <c r="Q167" i="48"/>
  <c r="AB167" i="48" s="1"/>
  <c r="I167" i="48"/>
  <c r="P167" i="48"/>
  <c r="H167" i="48"/>
  <c r="X167" i="48"/>
  <c r="O167" i="48"/>
  <c r="G167" i="48"/>
  <c r="V167" i="48"/>
  <c r="M167" i="48"/>
  <c r="E167" i="48"/>
  <c r="U167" i="48"/>
  <c r="L167" i="48"/>
  <c r="AA167" i="48" s="1"/>
  <c r="D167" i="48"/>
  <c r="W167" i="48"/>
  <c r="T167" i="48"/>
  <c r="N167" i="48"/>
  <c r="K167" i="48"/>
  <c r="C167" i="48"/>
  <c r="AG167" i="48" s="1"/>
  <c r="F167" i="48"/>
  <c r="AH165" i="48"/>
  <c r="AJ165" i="48"/>
  <c r="A169" i="48"/>
  <c r="B168" i="48"/>
  <c r="S100" i="48" l="1"/>
  <c r="AD100" i="48" s="1"/>
  <c r="C100" i="48"/>
  <c r="AN99" i="48"/>
  <c r="C136" i="49"/>
  <c r="D135" i="49"/>
  <c r="E135" i="49" s="1"/>
  <c r="F134" i="49"/>
  <c r="G134" i="49" s="1"/>
  <c r="B134" i="49"/>
  <c r="AJ166" i="48"/>
  <c r="AH166" i="48"/>
  <c r="AF167" i="48"/>
  <c r="AK167" i="48"/>
  <c r="AE167" i="48"/>
  <c r="Z76" i="48"/>
  <c r="O76" i="48"/>
  <c r="V76" i="48" s="1"/>
  <c r="W76" i="48"/>
  <c r="J77" i="48" s="1"/>
  <c r="Q168" i="48"/>
  <c r="AB168" i="48" s="1"/>
  <c r="I168" i="48"/>
  <c r="P168" i="48"/>
  <c r="H168" i="48"/>
  <c r="X168" i="48"/>
  <c r="O168" i="48"/>
  <c r="G168" i="48"/>
  <c r="W168" i="48"/>
  <c r="N168" i="48"/>
  <c r="F168" i="48"/>
  <c r="U168" i="48"/>
  <c r="L168" i="48"/>
  <c r="AA168" i="48" s="1"/>
  <c r="D168" i="48"/>
  <c r="T168" i="48"/>
  <c r="K168" i="48"/>
  <c r="C168" i="48"/>
  <c r="AG168" i="48" s="1"/>
  <c r="M168" i="48"/>
  <c r="J168" i="48"/>
  <c r="E168" i="48"/>
  <c r="V168" i="48"/>
  <c r="S168" i="48"/>
  <c r="AD168" i="48" s="1"/>
  <c r="A170" i="48"/>
  <c r="B169" i="48"/>
  <c r="Z167" i="48"/>
  <c r="AE76" i="48"/>
  <c r="AK76" i="48"/>
  <c r="AG100" i="48" l="1"/>
  <c r="D100" i="48"/>
  <c r="M100" i="48"/>
  <c r="I100" i="48"/>
  <c r="AM100" i="48" s="1"/>
  <c r="AN100" i="48" s="1"/>
  <c r="E101" i="48"/>
  <c r="F135" i="49"/>
  <c r="G135" i="49" s="1"/>
  <c r="B135" i="49"/>
  <c r="D136" i="49"/>
  <c r="E136" i="49" s="1"/>
  <c r="C137" i="49"/>
  <c r="AJ167" i="48"/>
  <c r="AH167" i="48"/>
  <c r="A171" i="48"/>
  <c r="B170" i="48"/>
  <c r="AF168" i="48"/>
  <c r="AK168" i="48"/>
  <c r="AE168" i="48"/>
  <c r="AJ76" i="48"/>
  <c r="AH76" i="48"/>
  <c r="L77" i="48"/>
  <c r="X77" i="48"/>
  <c r="Q77" i="48"/>
  <c r="P169" i="48"/>
  <c r="H169" i="48"/>
  <c r="X169" i="48"/>
  <c r="O169" i="48"/>
  <c r="G169" i="48"/>
  <c r="W169" i="48"/>
  <c r="N169" i="48"/>
  <c r="F169" i="48"/>
  <c r="V169" i="48"/>
  <c r="M169" i="48"/>
  <c r="E169" i="48"/>
  <c r="T169" i="48"/>
  <c r="K169" i="48"/>
  <c r="C169" i="48"/>
  <c r="AG169" i="48" s="1"/>
  <c r="S169" i="48"/>
  <c r="AD169" i="48" s="1"/>
  <c r="J169" i="48"/>
  <c r="U169" i="48"/>
  <c r="L169" i="48"/>
  <c r="AA169" i="48" s="1"/>
  <c r="I169" i="48"/>
  <c r="D169" i="48"/>
  <c r="Q169" i="48"/>
  <c r="AB169" i="48" s="1"/>
  <c r="Z168" i="48"/>
  <c r="C101" i="48" l="1"/>
  <c r="S101" i="48"/>
  <c r="AD101" i="48" s="1"/>
  <c r="C138" i="49"/>
  <c r="D137" i="49"/>
  <c r="E137" i="49" s="1"/>
  <c r="F136" i="49"/>
  <c r="G136" i="49" s="1"/>
  <c r="B136" i="49"/>
  <c r="AE169" i="48"/>
  <c r="AK169" i="48"/>
  <c r="AB77" i="48"/>
  <c r="T77" i="48"/>
  <c r="AF77" i="48"/>
  <c r="X170" i="48"/>
  <c r="O170" i="48"/>
  <c r="G170" i="48"/>
  <c r="W170" i="48"/>
  <c r="N170" i="48"/>
  <c r="F170" i="48"/>
  <c r="V170" i="48"/>
  <c r="M170" i="48"/>
  <c r="E170" i="48"/>
  <c r="U170" i="48"/>
  <c r="L170" i="48"/>
  <c r="AA170" i="48" s="1"/>
  <c r="D170" i="48"/>
  <c r="S170" i="48"/>
  <c r="AD170" i="48" s="1"/>
  <c r="J170" i="48"/>
  <c r="Q170" i="48"/>
  <c r="AB170" i="48" s="1"/>
  <c r="I170" i="48"/>
  <c r="T170" i="48"/>
  <c r="P170" i="48"/>
  <c r="K170" i="48"/>
  <c r="H170" i="48"/>
  <c r="C170" i="48"/>
  <c r="AG170" i="48" s="1"/>
  <c r="B171" i="48"/>
  <c r="A172" i="48"/>
  <c r="AA77" i="48"/>
  <c r="N77" i="48"/>
  <c r="K77" i="48"/>
  <c r="Z169" i="48"/>
  <c r="AF169" i="48"/>
  <c r="AJ168" i="48"/>
  <c r="AH168" i="48"/>
  <c r="AG101" i="48" l="1"/>
  <c r="D101" i="48"/>
  <c r="M101" i="48"/>
  <c r="I101" i="48"/>
  <c r="AM101" i="48" s="1"/>
  <c r="AN101" i="48" s="1"/>
  <c r="E102" i="48"/>
  <c r="F137" i="49"/>
  <c r="G137" i="49" s="1"/>
  <c r="B137" i="49"/>
  <c r="C139" i="49"/>
  <c r="D138" i="49"/>
  <c r="E138" i="49" s="1"/>
  <c r="AK77" i="48"/>
  <c r="AE77" i="48"/>
  <c r="W171" i="48"/>
  <c r="N171" i="48"/>
  <c r="F171" i="48"/>
  <c r="V171" i="48"/>
  <c r="M171" i="48"/>
  <c r="E171" i="48"/>
  <c r="U171" i="48"/>
  <c r="L171" i="48"/>
  <c r="AA171" i="48" s="1"/>
  <c r="D171" i="48"/>
  <c r="T171" i="48"/>
  <c r="K171" i="48"/>
  <c r="C171" i="48"/>
  <c r="AG171" i="48" s="1"/>
  <c r="Q171" i="48"/>
  <c r="AB171" i="48" s="1"/>
  <c r="I171" i="48"/>
  <c r="P171" i="48"/>
  <c r="H171" i="48"/>
  <c r="J171" i="48"/>
  <c r="G171" i="48"/>
  <c r="X171" i="48"/>
  <c r="S171" i="48"/>
  <c r="AD171" i="48" s="1"/>
  <c r="O171" i="48"/>
  <c r="AF170" i="48"/>
  <c r="Z170" i="48"/>
  <c r="AE170" i="48"/>
  <c r="AK170" i="48"/>
  <c r="A173" i="48"/>
  <c r="B172" i="48"/>
  <c r="Z77" i="48"/>
  <c r="O77" i="48"/>
  <c r="V77" i="48" s="1"/>
  <c r="W77" i="48"/>
  <c r="J78" i="48" s="1"/>
  <c r="AH169" i="48"/>
  <c r="AJ169" i="48"/>
  <c r="S102" i="48" l="1"/>
  <c r="AD102" i="48" s="1"/>
  <c r="C102" i="48"/>
  <c r="F138" i="49"/>
  <c r="G138" i="49" s="1"/>
  <c r="B138" i="49"/>
  <c r="D139" i="49"/>
  <c r="E139" i="49" s="1"/>
  <c r="C140" i="49"/>
  <c r="A174" i="48"/>
  <c r="B173" i="48"/>
  <c r="AE171" i="48"/>
  <c r="AK171" i="48"/>
  <c r="V172" i="48"/>
  <c r="M172" i="48"/>
  <c r="E172" i="48"/>
  <c r="U172" i="48"/>
  <c r="L172" i="48"/>
  <c r="AA172" i="48" s="1"/>
  <c r="D172" i="48"/>
  <c r="T172" i="48"/>
  <c r="K172" i="48"/>
  <c r="C172" i="48"/>
  <c r="AG172" i="48" s="1"/>
  <c r="S172" i="48"/>
  <c r="AD172" i="48" s="1"/>
  <c r="J172" i="48"/>
  <c r="P172" i="48"/>
  <c r="H172" i="48"/>
  <c r="X172" i="48"/>
  <c r="O172" i="48"/>
  <c r="G172" i="48"/>
  <c r="W172" i="48"/>
  <c r="Q172" i="48"/>
  <c r="AB172" i="48" s="1"/>
  <c r="I172" i="48"/>
  <c r="F172" i="48"/>
  <c r="N172" i="48"/>
  <c r="X78" i="48"/>
  <c r="Q78" i="48"/>
  <c r="L78" i="48"/>
  <c r="AJ77" i="48"/>
  <c r="AH77" i="48"/>
  <c r="AF171" i="48"/>
  <c r="AJ170" i="48"/>
  <c r="AH170" i="48"/>
  <c r="Z171" i="48"/>
  <c r="AG102" i="48" l="1"/>
  <c r="I102" i="48"/>
  <c r="AM102" i="48" s="1"/>
  <c r="D102" i="48"/>
  <c r="M102" i="48"/>
  <c r="E103" i="48"/>
  <c r="D140" i="49"/>
  <c r="E140" i="49" s="1"/>
  <c r="C141" i="49"/>
  <c r="F139" i="49"/>
  <c r="G139" i="49" s="1"/>
  <c r="B139" i="49"/>
  <c r="AB78" i="48"/>
  <c r="T78" i="48"/>
  <c r="AF78" i="48"/>
  <c r="Z172" i="48"/>
  <c r="AJ171" i="48"/>
  <c r="AH171" i="48"/>
  <c r="U173" i="48"/>
  <c r="L173" i="48"/>
  <c r="AA173" i="48" s="1"/>
  <c r="D173" i="48"/>
  <c r="T173" i="48"/>
  <c r="K173" i="48"/>
  <c r="C173" i="48"/>
  <c r="AG173" i="48" s="1"/>
  <c r="S173" i="48"/>
  <c r="AD173" i="48" s="1"/>
  <c r="J173" i="48"/>
  <c r="Q173" i="48"/>
  <c r="AB173" i="48" s="1"/>
  <c r="I173" i="48"/>
  <c r="X173" i="48"/>
  <c r="O173" i="48"/>
  <c r="G173" i="48"/>
  <c r="W173" i="48"/>
  <c r="N173" i="48"/>
  <c r="F173" i="48"/>
  <c r="P173" i="48"/>
  <c r="M173" i="48"/>
  <c r="H173" i="48"/>
  <c r="E173" i="48"/>
  <c r="V173" i="48"/>
  <c r="AF172" i="48"/>
  <c r="A175" i="48"/>
  <c r="B174" i="48"/>
  <c r="AA78" i="48"/>
  <c r="N78" i="48"/>
  <c r="K78" i="48"/>
  <c r="AE172" i="48"/>
  <c r="AK172" i="48"/>
  <c r="C103" i="48" l="1"/>
  <c r="S103" i="48"/>
  <c r="AD103" i="48" s="1"/>
  <c r="AN102" i="48"/>
  <c r="D141" i="49"/>
  <c r="E141" i="49" s="1"/>
  <c r="C142" i="49"/>
  <c r="F140" i="49"/>
  <c r="G140" i="49" s="1"/>
  <c r="B140" i="49"/>
  <c r="AK78" i="48"/>
  <c r="AE78" i="48"/>
  <c r="T174" i="48"/>
  <c r="K174" i="48"/>
  <c r="C174" i="48"/>
  <c r="AG174" i="48" s="1"/>
  <c r="S174" i="48"/>
  <c r="AD174" i="48" s="1"/>
  <c r="J174" i="48"/>
  <c r="Q174" i="48"/>
  <c r="AB174" i="48" s="1"/>
  <c r="I174" i="48"/>
  <c r="P174" i="48"/>
  <c r="H174" i="48"/>
  <c r="W174" i="48"/>
  <c r="N174" i="48"/>
  <c r="F174" i="48"/>
  <c r="V174" i="48"/>
  <c r="M174" i="48"/>
  <c r="E174" i="48"/>
  <c r="D174" i="48"/>
  <c r="X174" i="48"/>
  <c r="O174" i="48"/>
  <c r="L174" i="48"/>
  <c r="AA174" i="48" s="1"/>
  <c r="G174" i="48"/>
  <c r="U174" i="48"/>
  <c r="AF173" i="48"/>
  <c r="A176" i="48"/>
  <c r="B175" i="48"/>
  <c r="AK173" i="48"/>
  <c r="AE173" i="48"/>
  <c r="Z173" i="48"/>
  <c r="AH172" i="48"/>
  <c r="AJ172" i="48"/>
  <c r="Z78" i="48"/>
  <c r="O78" i="48"/>
  <c r="V78" i="48" s="1"/>
  <c r="W78" i="48"/>
  <c r="J79" i="48" s="1"/>
  <c r="AG103" i="48" l="1"/>
  <c r="M103" i="48"/>
  <c r="D103" i="48"/>
  <c r="I103" i="48"/>
  <c r="AM103" i="48" s="1"/>
  <c r="E104" i="48"/>
  <c r="C143" i="49"/>
  <c r="D142" i="49"/>
  <c r="E142" i="49" s="1"/>
  <c r="F141" i="49"/>
  <c r="G141" i="49" s="1"/>
  <c r="B141" i="49"/>
  <c r="S175" i="48"/>
  <c r="AD175" i="48" s="1"/>
  <c r="J175" i="48"/>
  <c r="Q175" i="48"/>
  <c r="AB175" i="48" s="1"/>
  <c r="I175" i="48"/>
  <c r="P175" i="48"/>
  <c r="H175" i="48"/>
  <c r="X175" i="48"/>
  <c r="O175" i="48"/>
  <c r="G175" i="48"/>
  <c r="V175" i="48"/>
  <c r="M175" i="48"/>
  <c r="E175" i="48"/>
  <c r="U175" i="48"/>
  <c r="L175" i="48"/>
  <c r="AA175" i="48" s="1"/>
  <c r="D175" i="48"/>
  <c r="W175" i="48"/>
  <c r="T175" i="48"/>
  <c r="N175" i="48"/>
  <c r="K175" i="48"/>
  <c r="C175" i="48"/>
  <c r="AG175" i="48" s="1"/>
  <c r="F175" i="48"/>
  <c r="AK174" i="48"/>
  <c r="AE174" i="48"/>
  <c r="A177" i="48"/>
  <c r="B176" i="48"/>
  <c r="Z174" i="48"/>
  <c r="L79" i="48"/>
  <c r="Q79" i="48"/>
  <c r="X79" i="48"/>
  <c r="AF174" i="48"/>
  <c r="AJ78" i="48"/>
  <c r="AH78" i="48"/>
  <c r="AJ173" i="48"/>
  <c r="AH173" i="48"/>
  <c r="C104" i="48" l="1"/>
  <c r="S104" i="48"/>
  <c r="AD104" i="48" s="1"/>
  <c r="AN103" i="48"/>
  <c r="F142" i="49"/>
  <c r="G142" i="49" s="1"/>
  <c r="B142" i="49"/>
  <c r="D143" i="49"/>
  <c r="E143" i="49" s="1"/>
  <c r="C144" i="49"/>
  <c r="Z175" i="48"/>
  <c r="Q176" i="48"/>
  <c r="AB176" i="48" s="1"/>
  <c r="I176" i="48"/>
  <c r="P176" i="48"/>
  <c r="H176" i="48"/>
  <c r="X176" i="48"/>
  <c r="O176" i="48"/>
  <c r="G176" i="48"/>
  <c r="W176" i="48"/>
  <c r="N176" i="48"/>
  <c r="F176" i="48"/>
  <c r="U176" i="48"/>
  <c r="L176" i="48"/>
  <c r="AA176" i="48" s="1"/>
  <c r="D176" i="48"/>
  <c r="T176" i="48"/>
  <c r="K176" i="48"/>
  <c r="C176" i="48"/>
  <c r="AG176" i="48" s="1"/>
  <c r="M176" i="48"/>
  <c r="J176" i="48"/>
  <c r="E176" i="48"/>
  <c r="V176" i="48"/>
  <c r="S176" i="48"/>
  <c r="AD176" i="48" s="1"/>
  <c r="A178" i="48"/>
  <c r="B177" i="48"/>
  <c r="AJ174" i="48"/>
  <c r="AH174" i="48"/>
  <c r="AF175" i="48"/>
  <c r="AB79" i="48"/>
  <c r="T79" i="48"/>
  <c r="AF79" i="48"/>
  <c r="AK175" i="48"/>
  <c r="AE175" i="48"/>
  <c r="AA79" i="48"/>
  <c r="N79" i="48"/>
  <c r="K79" i="48"/>
  <c r="AG104" i="48" l="1"/>
  <c r="I104" i="48"/>
  <c r="AM104" i="48" s="1"/>
  <c r="M104" i="48"/>
  <c r="D104" i="48"/>
  <c r="E105" i="48"/>
  <c r="D144" i="49"/>
  <c r="E144" i="49" s="1"/>
  <c r="C145" i="49"/>
  <c r="F143" i="49"/>
  <c r="G143" i="49" s="1"/>
  <c r="B143" i="49"/>
  <c r="AJ175" i="48"/>
  <c r="AH175" i="48"/>
  <c r="AK176" i="48"/>
  <c r="AE176" i="48"/>
  <c r="Z79" i="48"/>
  <c r="O79" i="48"/>
  <c r="V79" i="48" s="1"/>
  <c r="W79" i="48"/>
  <c r="J80" i="48" s="1"/>
  <c r="AK79" i="48"/>
  <c r="AE79" i="48"/>
  <c r="P177" i="48"/>
  <c r="H177" i="48"/>
  <c r="X177" i="48"/>
  <c r="O177" i="48"/>
  <c r="G177" i="48"/>
  <c r="W177" i="48"/>
  <c r="N177" i="48"/>
  <c r="F177" i="48"/>
  <c r="V177" i="48"/>
  <c r="M177" i="48"/>
  <c r="E177" i="48"/>
  <c r="T177" i="48"/>
  <c r="K177" i="48"/>
  <c r="C177" i="48"/>
  <c r="AG177" i="48" s="1"/>
  <c r="S177" i="48"/>
  <c r="AD177" i="48" s="1"/>
  <c r="J177" i="48"/>
  <c r="U177" i="48"/>
  <c r="L177" i="48"/>
  <c r="AA177" i="48" s="1"/>
  <c r="I177" i="48"/>
  <c r="Q177" i="48"/>
  <c r="AB177" i="48" s="1"/>
  <c r="D177" i="48"/>
  <c r="Z176" i="48"/>
  <c r="AF176" i="48"/>
  <c r="A179" i="48"/>
  <c r="B178" i="48"/>
  <c r="C105" i="48" l="1"/>
  <c r="S105" i="48"/>
  <c r="AD105" i="48" s="1"/>
  <c r="AN104" i="48"/>
  <c r="C146" i="49"/>
  <c r="D145" i="49"/>
  <c r="E145" i="49" s="1"/>
  <c r="F144" i="49"/>
  <c r="G144" i="49" s="1"/>
  <c r="B144" i="49"/>
  <c r="AE177" i="48"/>
  <c r="AK177" i="48"/>
  <c r="AJ176" i="48"/>
  <c r="AH176" i="48"/>
  <c r="B179" i="48"/>
  <c r="A180" i="48"/>
  <c r="AJ79" i="48"/>
  <c r="AH79" i="48"/>
  <c r="AF177" i="48"/>
  <c r="Z177" i="48"/>
  <c r="L80" i="48"/>
  <c r="Q80" i="48"/>
  <c r="X80" i="48"/>
  <c r="X178" i="48"/>
  <c r="O178" i="48"/>
  <c r="G178" i="48"/>
  <c r="W178" i="48"/>
  <c r="N178" i="48"/>
  <c r="F178" i="48"/>
  <c r="V178" i="48"/>
  <c r="M178" i="48"/>
  <c r="E178" i="48"/>
  <c r="U178" i="48"/>
  <c r="L178" i="48"/>
  <c r="AA178" i="48" s="1"/>
  <c r="D178" i="48"/>
  <c r="S178" i="48"/>
  <c r="AD178" i="48" s="1"/>
  <c r="J178" i="48"/>
  <c r="Q178" i="48"/>
  <c r="AB178" i="48" s="1"/>
  <c r="I178" i="48"/>
  <c r="T178" i="48"/>
  <c r="P178" i="48"/>
  <c r="K178" i="48"/>
  <c r="H178" i="48"/>
  <c r="C178" i="48"/>
  <c r="AG178" i="48" s="1"/>
  <c r="AG105" i="48" l="1"/>
  <c r="D105" i="48"/>
  <c r="M105" i="48"/>
  <c r="I105" i="48"/>
  <c r="AM105" i="48" s="1"/>
  <c r="AN105" i="48" s="1"/>
  <c r="E106" i="48"/>
  <c r="F145" i="49"/>
  <c r="G145" i="49" s="1"/>
  <c r="B145" i="49"/>
  <c r="D146" i="49"/>
  <c r="E146" i="49" s="1"/>
  <c r="C147" i="49"/>
  <c r="Z178" i="48"/>
  <c r="AE178" i="48"/>
  <c r="AK178" i="48"/>
  <c r="AB80" i="48"/>
  <c r="T80" i="48"/>
  <c r="AF80" i="48"/>
  <c r="A181" i="48"/>
  <c r="B180" i="48"/>
  <c r="AA80" i="48"/>
  <c r="N80" i="48"/>
  <c r="K80" i="48"/>
  <c r="W179" i="48"/>
  <c r="N179" i="48"/>
  <c r="F179" i="48"/>
  <c r="V179" i="48"/>
  <c r="M179" i="48"/>
  <c r="E179" i="48"/>
  <c r="U179" i="48"/>
  <c r="L179" i="48"/>
  <c r="AA179" i="48" s="1"/>
  <c r="D179" i="48"/>
  <c r="T179" i="48"/>
  <c r="K179" i="48"/>
  <c r="C179" i="48"/>
  <c r="AG179" i="48" s="1"/>
  <c r="Q179" i="48"/>
  <c r="AB179" i="48" s="1"/>
  <c r="I179" i="48"/>
  <c r="P179" i="48"/>
  <c r="H179" i="48"/>
  <c r="J179" i="48"/>
  <c r="G179" i="48"/>
  <c r="X179" i="48"/>
  <c r="S179" i="48"/>
  <c r="AD179" i="48" s="1"/>
  <c r="O179" i="48"/>
  <c r="AH177" i="48"/>
  <c r="AJ177" i="48"/>
  <c r="AF178" i="48"/>
  <c r="S106" i="48" l="1"/>
  <c r="AD106" i="48" s="1"/>
  <c r="C106" i="48"/>
  <c r="C148" i="49"/>
  <c r="D147" i="49"/>
  <c r="E147" i="49" s="1"/>
  <c r="F146" i="49"/>
  <c r="G146" i="49" s="1"/>
  <c r="B146" i="49"/>
  <c r="Z179" i="48"/>
  <c r="A182" i="48"/>
  <c r="B181" i="48"/>
  <c r="AF179" i="48"/>
  <c r="AE179" i="48"/>
  <c r="AK179" i="48"/>
  <c r="Z80" i="48"/>
  <c r="O80" i="48"/>
  <c r="V80" i="48" s="1"/>
  <c r="W80" i="48"/>
  <c r="J81" i="48" s="1"/>
  <c r="AJ178" i="48"/>
  <c r="AH178" i="48"/>
  <c r="AE80" i="48"/>
  <c r="AK80" i="48"/>
  <c r="V180" i="48"/>
  <c r="M180" i="48"/>
  <c r="E180" i="48"/>
  <c r="U180" i="48"/>
  <c r="L180" i="48"/>
  <c r="AA180" i="48" s="1"/>
  <c r="D180" i="48"/>
  <c r="T180" i="48"/>
  <c r="K180" i="48"/>
  <c r="C180" i="48"/>
  <c r="AG180" i="48" s="1"/>
  <c r="S180" i="48"/>
  <c r="AD180" i="48" s="1"/>
  <c r="J180" i="48"/>
  <c r="P180" i="48"/>
  <c r="H180" i="48"/>
  <c r="X180" i="48"/>
  <c r="O180" i="48"/>
  <c r="G180" i="48"/>
  <c r="W180" i="48"/>
  <c r="Q180" i="48"/>
  <c r="AB180" i="48" s="1"/>
  <c r="I180" i="48"/>
  <c r="F180" i="48"/>
  <c r="N180" i="48"/>
  <c r="AG106" i="48" l="1"/>
  <c r="D106" i="48"/>
  <c r="I106" i="48"/>
  <c r="AM106" i="48" s="1"/>
  <c r="M106" i="48"/>
  <c r="E107" i="48"/>
  <c r="X81" i="48"/>
  <c r="Q81" i="48"/>
  <c r="L81" i="48"/>
  <c r="F147" i="49"/>
  <c r="G147" i="49" s="1"/>
  <c r="B147" i="49"/>
  <c r="D148" i="49"/>
  <c r="E148" i="49" s="1"/>
  <c r="C149" i="49"/>
  <c r="U181" i="48"/>
  <c r="L181" i="48"/>
  <c r="AA181" i="48" s="1"/>
  <c r="D181" i="48"/>
  <c r="T181" i="48"/>
  <c r="K181" i="48"/>
  <c r="C181" i="48"/>
  <c r="AG181" i="48" s="1"/>
  <c r="S181" i="48"/>
  <c r="AD181" i="48" s="1"/>
  <c r="J181" i="48"/>
  <c r="Q181" i="48"/>
  <c r="AB181" i="48" s="1"/>
  <c r="I181" i="48"/>
  <c r="X181" i="48"/>
  <c r="O181" i="48"/>
  <c r="G181" i="48"/>
  <c r="W181" i="48"/>
  <c r="N181" i="48"/>
  <c r="F181" i="48"/>
  <c r="P181" i="48"/>
  <c r="M181" i="48"/>
  <c r="H181" i="48"/>
  <c r="E181" i="48"/>
  <c r="V181" i="48"/>
  <c r="Z180" i="48"/>
  <c r="A183" i="48"/>
  <c r="B182" i="48"/>
  <c r="AF180" i="48"/>
  <c r="AJ179" i="48"/>
  <c r="AH179" i="48"/>
  <c r="AE180" i="48"/>
  <c r="AK180" i="48"/>
  <c r="AJ80" i="48"/>
  <c r="AH80" i="48"/>
  <c r="C107" i="48" l="1"/>
  <c r="S107" i="48"/>
  <c r="AD107" i="48" s="1"/>
  <c r="AN106" i="48"/>
  <c r="N81" i="48"/>
  <c r="AA81" i="48"/>
  <c r="K81" i="48"/>
  <c r="AB81" i="48"/>
  <c r="T81" i="48"/>
  <c r="AF81" i="48"/>
  <c r="D149" i="49"/>
  <c r="E149" i="49" s="1"/>
  <c r="C150" i="49"/>
  <c r="F148" i="49"/>
  <c r="G148" i="49" s="1"/>
  <c r="B148" i="49"/>
  <c r="Z181" i="48"/>
  <c r="AF181" i="48"/>
  <c r="AK181" i="48"/>
  <c r="AE181" i="48"/>
  <c r="T182" i="48"/>
  <c r="K182" i="48"/>
  <c r="C182" i="48"/>
  <c r="AG182" i="48" s="1"/>
  <c r="S182" i="48"/>
  <c r="AD182" i="48" s="1"/>
  <c r="J182" i="48"/>
  <c r="Q182" i="48"/>
  <c r="AB182" i="48" s="1"/>
  <c r="I182" i="48"/>
  <c r="P182" i="48"/>
  <c r="H182" i="48"/>
  <c r="W182" i="48"/>
  <c r="N182" i="48"/>
  <c r="F182" i="48"/>
  <c r="V182" i="48"/>
  <c r="M182" i="48"/>
  <c r="E182" i="48"/>
  <c r="D182" i="48"/>
  <c r="X182" i="48"/>
  <c r="O182" i="48"/>
  <c r="L182" i="48"/>
  <c r="AA182" i="48" s="1"/>
  <c r="U182" i="48"/>
  <c r="G182" i="48"/>
  <c r="A184" i="48"/>
  <c r="B183" i="48"/>
  <c r="AH180" i="48"/>
  <c r="AJ180" i="48"/>
  <c r="AG107" i="48" l="1"/>
  <c r="I107" i="48"/>
  <c r="AM107" i="48" s="1"/>
  <c r="M107" i="48"/>
  <c r="D107" i="48"/>
  <c r="E108" i="48"/>
  <c r="O81" i="48"/>
  <c r="V81" i="48" s="1"/>
  <c r="Z81" i="48"/>
  <c r="W81" i="48"/>
  <c r="J82" i="48" s="1"/>
  <c r="AE81" i="48"/>
  <c r="AK81" i="48"/>
  <c r="C151" i="49"/>
  <c r="D150" i="49"/>
  <c r="E150" i="49" s="1"/>
  <c r="F149" i="49"/>
  <c r="G149" i="49" s="1"/>
  <c r="B149" i="49"/>
  <c r="S183" i="48"/>
  <c r="AD183" i="48" s="1"/>
  <c r="J183" i="48"/>
  <c r="Q183" i="48"/>
  <c r="AB183" i="48" s="1"/>
  <c r="I183" i="48"/>
  <c r="P183" i="48"/>
  <c r="H183" i="48"/>
  <c r="X183" i="48"/>
  <c r="O183" i="48"/>
  <c r="G183" i="48"/>
  <c r="V183" i="48"/>
  <c r="M183" i="48"/>
  <c r="E183" i="48"/>
  <c r="U183" i="48"/>
  <c r="L183" i="48"/>
  <c r="AA183" i="48" s="1"/>
  <c r="D183" i="48"/>
  <c r="W183" i="48"/>
  <c r="T183" i="48"/>
  <c r="N183" i="48"/>
  <c r="K183" i="48"/>
  <c r="C183" i="48"/>
  <c r="AG183" i="48" s="1"/>
  <c r="F183" i="48"/>
  <c r="AF182" i="48"/>
  <c r="AJ181" i="48"/>
  <c r="AH181" i="48"/>
  <c r="A185" i="48"/>
  <c r="B184" i="48"/>
  <c r="AK182" i="48"/>
  <c r="AE182" i="48"/>
  <c r="Z182" i="48"/>
  <c r="S108" i="48" l="1"/>
  <c r="AD108" i="48" s="1"/>
  <c r="C108" i="48"/>
  <c r="AN107" i="48"/>
  <c r="AH81" i="48"/>
  <c r="AJ81" i="48"/>
  <c r="Q82" i="48"/>
  <c r="X82" i="48"/>
  <c r="L82" i="48"/>
  <c r="F150" i="49"/>
  <c r="G150" i="49" s="1"/>
  <c r="B150" i="49"/>
  <c r="D151" i="49"/>
  <c r="E151" i="49" s="1"/>
  <c r="C152" i="49"/>
  <c r="Z183" i="48"/>
  <c r="AJ182" i="48"/>
  <c r="AH182" i="48"/>
  <c r="Q184" i="48"/>
  <c r="AB184" i="48" s="1"/>
  <c r="I184" i="48"/>
  <c r="P184" i="48"/>
  <c r="H184" i="48"/>
  <c r="X184" i="48"/>
  <c r="O184" i="48"/>
  <c r="G184" i="48"/>
  <c r="W184" i="48"/>
  <c r="N184" i="48"/>
  <c r="F184" i="48"/>
  <c r="U184" i="48"/>
  <c r="L184" i="48"/>
  <c r="AA184" i="48" s="1"/>
  <c r="D184" i="48"/>
  <c r="T184" i="48"/>
  <c r="K184" i="48"/>
  <c r="C184" i="48"/>
  <c r="AG184" i="48" s="1"/>
  <c r="M184" i="48"/>
  <c r="J184" i="48"/>
  <c r="E184" i="48"/>
  <c r="V184" i="48"/>
  <c r="S184" i="48"/>
  <c r="AD184" i="48" s="1"/>
  <c r="AF183" i="48"/>
  <c r="A186" i="48"/>
  <c r="B185" i="48"/>
  <c r="AK183" i="48"/>
  <c r="AE183" i="48"/>
  <c r="AG108" i="48" l="1"/>
  <c r="I108" i="48"/>
  <c r="AM108" i="48" s="1"/>
  <c r="D108" i="48"/>
  <c r="M108" i="48"/>
  <c r="E109" i="48"/>
  <c r="AA82" i="48"/>
  <c r="N82" i="48"/>
  <c r="K82" i="48"/>
  <c r="AB82" i="48"/>
  <c r="T82" i="48"/>
  <c r="AF82" i="48"/>
  <c r="D152" i="49"/>
  <c r="E152" i="49" s="1"/>
  <c r="C153" i="49"/>
  <c r="F151" i="49"/>
  <c r="G151" i="49" s="1"/>
  <c r="B151" i="49"/>
  <c r="A187" i="48"/>
  <c r="B186" i="48"/>
  <c r="T185" i="48"/>
  <c r="K185" i="48"/>
  <c r="C185" i="48"/>
  <c r="AG185" i="48" s="1"/>
  <c r="Q185" i="48"/>
  <c r="AB185" i="48" s="1"/>
  <c r="I185" i="48"/>
  <c r="P185" i="48"/>
  <c r="H185" i="48"/>
  <c r="M185" i="48"/>
  <c r="X185" i="48"/>
  <c r="L185" i="48"/>
  <c r="AA185" i="48" s="1"/>
  <c r="W185" i="48"/>
  <c r="J185" i="48"/>
  <c r="V185" i="48"/>
  <c r="G185" i="48"/>
  <c r="S185" i="48"/>
  <c r="AD185" i="48" s="1"/>
  <c r="E185" i="48"/>
  <c r="O185" i="48"/>
  <c r="D185" i="48"/>
  <c r="U185" i="48"/>
  <c r="N185" i="48"/>
  <c r="F185" i="48"/>
  <c r="Z184" i="48"/>
  <c r="AF184" i="48"/>
  <c r="AJ183" i="48"/>
  <c r="AH183" i="48"/>
  <c r="AK184" i="48"/>
  <c r="AE184" i="48"/>
  <c r="C109" i="48" l="1"/>
  <c r="S109" i="48"/>
  <c r="AD109" i="48" s="1"/>
  <c r="AN108" i="48"/>
  <c r="O82" i="48"/>
  <c r="V82" i="48" s="1"/>
  <c r="Z82" i="48"/>
  <c r="W82" i="48"/>
  <c r="J83" i="48" s="1"/>
  <c r="AK82" i="48"/>
  <c r="AE82" i="48"/>
  <c r="D153" i="49"/>
  <c r="E153" i="49" s="1"/>
  <c r="C154" i="49"/>
  <c r="F152" i="49"/>
  <c r="G152" i="49" s="1"/>
  <c r="B152" i="49"/>
  <c r="S186" i="48"/>
  <c r="AD186" i="48" s="1"/>
  <c r="J186" i="48"/>
  <c r="P186" i="48"/>
  <c r="H186" i="48"/>
  <c r="X186" i="48"/>
  <c r="O186" i="48"/>
  <c r="G186" i="48"/>
  <c r="V186" i="48"/>
  <c r="I186" i="48"/>
  <c r="U186" i="48"/>
  <c r="F186" i="48"/>
  <c r="T186" i="48"/>
  <c r="E186" i="48"/>
  <c r="Q186" i="48"/>
  <c r="AB186" i="48" s="1"/>
  <c r="D186" i="48"/>
  <c r="M186" i="48"/>
  <c r="L186" i="48"/>
  <c r="AA186" i="48" s="1"/>
  <c r="K186" i="48"/>
  <c r="C186" i="48"/>
  <c r="AG186" i="48" s="1"/>
  <c r="W186" i="48"/>
  <c r="N186" i="48"/>
  <c r="A188" i="48"/>
  <c r="B187" i="48"/>
  <c r="AF185" i="48"/>
  <c r="AK185" i="48"/>
  <c r="AE185" i="48"/>
  <c r="Z185" i="48"/>
  <c r="AJ184" i="48"/>
  <c r="AH184" i="48"/>
  <c r="AG109" i="48" l="1"/>
  <c r="M109" i="48"/>
  <c r="D109" i="48"/>
  <c r="I109" i="48"/>
  <c r="AM109" i="48" s="1"/>
  <c r="E110" i="48"/>
  <c r="AH82" i="48"/>
  <c r="AJ82" i="48"/>
  <c r="X83" i="48"/>
  <c r="Q83" i="48"/>
  <c r="L83" i="48"/>
  <c r="C155" i="49"/>
  <c r="D154" i="49"/>
  <c r="E154" i="49" s="1"/>
  <c r="F153" i="49"/>
  <c r="G153" i="49" s="1"/>
  <c r="B153" i="49"/>
  <c r="AJ185" i="48"/>
  <c r="AH185" i="48"/>
  <c r="Z186" i="48"/>
  <c r="AK186" i="48"/>
  <c r="AE186" i="48"/>
  <c r="Q187" i="48"/>
  <c r="AB187" i="48" s="1"/>
  <c r="I187" i="48"/>
  <c r="X187" i="48"/>
  <c r="O187" i="48"/>
  <c r="G187" i="48"/>
  <c r="W187" i="48"/>
  <c r="N187" i="48"/>
  <c r="F187" i="48"/>
  <c r="T187" i="48"/>
  <c r="E187" i="48"/>
  <c r="S187" i="48"/>
  <c r="AD187" i="48" s="1"/>
  <c r="D187" i="48"/>
  <c r="P187" i="48"/>
  <c r="C187" i="48"/>
  <c r="AG187" i="48" s="1"/>
  <c r="M187" i="48"/>
  <c r="K187" i="48"/>
  <c r="V187" i="48"/>
  <c r="J187" i="48"/>
  <c r="L187" i="48"/>
  <c r="AA187" i="48" s="1"/>
  <c r="H187" i="48"/>
  <c r="U187" i="48"/>
  <c r="AF186" i="48"/>
  <c r="A189" i="48"/>
  <c r="B188" i="48"/>
  <c r="S110" i="48" l="1"/>
  <c r="AD110" i="48" s="1"/>
  <c r="C110" i="48"/>
  <c r="AN109" i="48"/>
  <c r="AA83" i="48"/>
  <c r="N83" i="48"/>
  <c r="K83" i="48"/>
  <c r="AB83" i="48"/>
  <c r="T83" i="48"/>
  <c r="AF83" i="48"/>
  <c r="F154" i="49"/>
  <c r="G154" i="49" s="1"/>
  <c r="B154" i="49"/>
  <c r="C156" i="49"/>
  <c r="D155" i="49"/>
  <c r="E155" i="49" s="1"/>
  <c r="AE187" i="48"/>
  <c r="AK187" i="48"/>
  <c r="AF187" i="48"/>
  <c r="AH186" i="48"/>
  <c r="AJ186" i="48"/>
  <c r="P188" i="48"/>
  <c r="H188" i="48"/>
  <c r="W188" i="48"/>
  <c r="N188" i="48"/>
  <c r="F188" i="48"/>
  <c r="V188" i="48"/>
  <c r="M188" i="48"/>
  <c r="E188" i="48"/>
  <c r="Q188" i="48"/>
  <c r="AB188" i="48" s="1"/>
  <c r="C188" i="48"/>
  <c r="AG188" i="48" s="1"/>
  <c r="O188" i="48"/>
  <c r="L188" i="48"/>
  <c r="AA188" i="48" s="1"/>
  <c r="K188" i="48"/>
  <c r="U188" i="48"/>
  <c r="I188" i="48"/>
  <c r="T188" i="48"/>
  <c r="G188" i="48"/>
  <c r="S188" i="48"/>
  <c r="AD188" i="48" s="1"/>
  <c r="J188" i="48"/>
  <c r="D188" i="48"/>
  <c r="X188" i="48"/>
  <c r="A190" i="48"/>
  <c r="B189" i="48"/>
  <c r="Z187" i="48"/>
  <c r="AG110" i="48" l="1"/>
  <c r="M110" i="48"/>
  <c r="I110" i="48"/>
  <c r="AM110" i="48" s="1"/>
  <c r="D110" i="48"/>
  <c r="E111" i="48"/>
  <c r="O83" i="48"/>
  <c r="V83" i="48" s="1"/>
  <c r="Z83" i="48"/>
  <c r="W83" i="48"/>
  <c r="J84" i="48" s="1"/>
  <c r="AK83" i="48"/>
  <c r="AE83" i="48"/>
  <c r="F155" i="49"/>
  <c r="G155" i="49" s="1"/>
  <c r="B155" i="49"/>
  <c r="D156" i="49"/>
  <c r="E156" i="49" s="1"/>
  <c r="C157" i="49"/>
  <c r="X189" i="48"/>
  <c r="O189" i="48"/>
  <c r="G189" i="48"/>
  <c r="V189" i="48"/>
  <c r="M189" i="48"/>
  <c r="E189" i="48"/>
  <c r="U189" i="48"/>
  <c r="L189" i="48"/>
  <c r="AA189" i="48" s="1"/>
  <c r="D189" i="48"/>
  <c r="N189" i="48"/>
  <c r="K189" i="48"/>
  <c r="J189" i="48"/>
  <c r="W189" i="48"/>
  <c r="I189" i="48"/>
  <c r="S189" i="48"/>
  <c r="AD189" i="48" s="1"/>
  <c r="F189" i="48"/>
  <c r="Q189" i="48"/>
  <c r="AB189" i="48" s="1"/>
  <c r="C189" i="48"/>
  <c r="AG189" i="48" s="1"/>
  <c r="T189" i="48"/>
  <c r="P189" i="48"/>
  <c r="H189" i="48"/>
  <c r="Z188" i="48"/>
  <c r="AF188" i="48"/>
  <c r="A191" i="48"/>
  <c r="B190" i="48"/>
  <c r="AE188" i="48"/>
  <c r="AK188" i="48"/>
  <c r="AJ187" i="48"/>
  <c r="AH187" i="48"/>
  <c r="S111" i="48" l="1"/>
  <c r="AD111" i="48" s="1"/>
  <c r="C111" i="48"/>
  <c r="AN110" i="48"/>
  <c r="AH83" i="48"/>
  <c r="AJ83" i="48"/>
  <c r="X84" i="48"/>
  <c r="Q84" i="48"/>
  <c r="L84" i="48"/>
  <c r="D157" i="49"/>
  <c r="E157" i="49" s="1"/>
  <c r="C158" i="49"/>
  <c r="F156" i="49"/>
  <c r="G156" i="49" s="1"/>
  <c r="B156" i="49"/>
  <c r="Z189" i="48"/>
  <c r="W190" i="48"/>
  <c r="N190" i="48"/>
  <c r="F190" i="48"/>
  <c r="U190" i="48"/>
  <c r="L190" i="48"/>
  <c r="AA190" i="48" s="1"/>
  <c r="D190" i="48"/>
  <c r="T190" i="48"/>
  <c r="K190" i="48"/>
  <c r="C190" i="48"/>
  <c r="AG190" i="48" s="1"/>
  <c r="J190" i="48"/>
  <c r="X190" i="48"/>
  <c r="I190" i="48"/>
  <c r="V190" i="48"/>
  <c r="H190" i="48"/>
  <c r="S190" i="48"/>
  <c r="AD190" i="48" s="1"/>
  <c r="G190" i="48"/>
  <c r="P190" i="48"/>
  <c r="O190" i="48"/>
  <c r="Q190" i="48"/>
  <c r="AB190" i="48" s="1"/>
  <c r="M190" i="48"/>
  <c r="E190" i="48"/>
  <c r="AF189" i="48"/>
  <c r="AH188" i="48"/>
  <c r="AJ188" i="48"/>
  <c r="A192" i="48"/>
  <c r="B191" i="48"/>
  <c r="AE189" i="48"/>
  <c r="AK189" i="48"/>
  <c r="AG111" i="48" l="1"/>
  <c r="D111" i="48"/>
  <c r="I111" i="48"/>
  <c r="AM111" i="48" s="1"/>
  <c r="AN111" i="48" s="1"/>
  <c r="M111" i="48"/>
  <c r="E112" i="48"/>
  <c r="AA84" i="48"/>
  <c r="N84" i="48"/>
  <c r="K84" i="48"/>
  <c r="AB84" i="48"/>
  <c r="T84" i="48"/>
  <c r="AF84" i="48"/>
  <c r="D158" i="49"/>
  <c r="E158" i="49" s="1"/>
  <c r="C159" i="49"/>
  <c r="F157" i="49"/>
  <c r="G157" i="49" s="1"/>
  <c r="B157" i="49"/>
  <c r="Z190" i="48"/>
  <c r="AH189" i="48"/>
  <c r="AJ189" i="48"/>
  <c r="AF190" i="48"/>
  <c r="AK190" i="48"/>
  <c r="AE190" i="48"/>
  <c r="V191" i="48"/>
  <c r="M191" i="48"/>
  <c r="E191" i="48"/>
  <c r="T191" i="48"/>
  <c r="K191" i="48"/>
  <c r="C191" i="48"/>
  <c r="AG191" i="48" s="1"/>
  <c r="S191" i="48"/>
  <c r="AD191" i="48" s="1"/>
  <c r="J191" i="48"/>
  <c r="U191" i="48"/>
  <c r="G191" i="48"/>
  <c r="Q191" i="48"/>
  <c r="AB191" i="48" s="1"/>
  <c r="F191" i="48"/>
  <c r="P191" i="48"/>
  <c r="D191" i="48"/>
  <c r="O191" i="48"/>
  <c r="L191" i="48"/>
  <c r="AA191" i="48" s="1"/>
  <c r="X191" i="48"/>
  <c r="I191" i="48"/>
  <c r="W191" i="48"/>
  <c r="N191" i="48"/>
  <c r="H191" i="48"/>
  <c r="A193" i="48"/>
  <c r="B192" i="48"/>
  <c r="C112" i="48" l="1"/>
  <c r="S112" i="48"/>
  <c r="AD112" i="48" s="1"/>
  <c r="O84" i="48"/>
  <c r="V84" i="48" s="1"/>
  <c r="Z84" i="48"/>
  <c r="W84" i="48"/>
  <c r="J85" i="48" s="1"/>
  <c r="AK84" i="48"/>
  <c r="AE84" i="48"/>
  <c r="D159" i="49"/>
  <c r="E159" i="49" s="1"/>
  <c r="C160" i="49"/>
  <c r="F158" i="49"/>
  <c r="G158" i="49" s="1"/>
  <c r="B158" i="49"/>
  <c r="Z191" i="48"/>
  <c r="AJ190" i="48"/>
  <c r="AH190" i="48"/>
  <c r="AE191" i="48"/>
  <c r="AK191" i="48"/>
  <c r="X192" i="48"/>
  <c r="O192" i="48"/>
  <c r="U192" i="48"/>
  <c r="L192" i="48"/>
  <c r="AA192" i="48" s="1"/>
  <c r="D192" i="48"/>
  <c r="S192" i="48"/>
  <c r="AD192" i="48" s="1"/>
  <c r="J192" i="48"/>
  <c r="Q192" i="48"/>
  <c r="AB192" i="48" s="1"/>
  <c r="I192" i="48"/>
  <c r="P192" i="48"/>
  <c r="C192" i="48"/>
  <c r="AG192" i="48" s="1"/>
  <c r="N192" i="48"/>
  <c r="M192" i="48"/>
  <c r="K192" i="48"/>
  <c r="W192" i="48"/>
  <c r="G192" i="48"/>
  <c r="V192" i="48"/>
  <c r="F192" i="48"/>
  <c r="T192" i="48"/>
  <c r="E192" i="48"/>
  <c r="H192" i="48"/>
  <c r="A194" i="48"/>
  <c r="B193" i="48"/>
  <c r="AF191" i="48"/>
  <c r="AG112" i="48" l="1"/>
  <c r="D112" i="48"/>
  <c r="I112" i="48"/>
  <c r="AM112" i="48" s="1"/>
  <c r="M112" i="48"/>
  <c r="E113" i="48"/>
  <c r="AJ84" i="48"/>
  <c r="AH84" i="48"/>
  <c r="Q85" i="48"/>
  <c r="X85" i="48"/>
  <c r="L85" i="48"/>
  <c r="C161" i="49"/>
  <c r="D160" i="49"/>
  <c r="E160" i="49" s="1"/>
  <c r="F159" i="49"/>
  <c r="G159" i="49" s="1"/>
  <c r="B159" i="49"/>
  <c r="AJ191" i="48"/>
  <c r="AH191" i="48"/>
  <c r="W193" i="48"/>
  <c r="N193" i="48"/>
  <c r="F193" i="48"/>
  <c r="U193" i="48"/>
  <c r="L193" i="48"/>
  <c r="AA193" i="48" s="1"/>
  <c r="D193" i="48"/>
  <c r="T193" i="48"/>
  <c r="K193" i="48"/>
  <c r="C193" i="48"/>
  <c r="AG193" i="48" s="1"/>
  <c r="Q193" i="48"/>
  <c r="AB193" i="48" s="1"/>
  <c r="I193" i="48"/>
  <c r="P193" i="48"/>
  <c r="H193" i="48"/>
  <c r="J193" i="48"/>
  <c r="G193" i="48"/>
  <c r="E193" i="48"/>
  <c r="X193" i="48"/>
  <c r="S193" i="48"/>
  <c r="AD193" i="48" s="1"/>
  <c r="O193" i="48"/>
  <c r="V193" i="48"/>
  <c r="M193" i="48"/>
  <c r="Z192" i="48"/>
  <c r="AF192" i="48"/>
  <c r="A195" i="48"/>
  <c r="B194" i="48"/>
  <c r="AK192" i="48"/>
  <c r="AE192" i="48"/>
  <c r="C113" i="48" l="1"/>
  <c r="S113" i="48"/>
  <c r="AD113" i="48" s="1"/>
  <c r="AN112" i="48"/>
  <c r="AA85" i="48"/>
  <c r="N85" i="48"/>
  <c r="K85" i="48"/>
  <c r="AB85" i="48"/>
  <c r="T85" i="48"/>
  <c r="AF85" i="48"/>
  <c r="F160" i="49"/>
  <c r="G160" i="49" s="1"/>
  <c r="B160" i="49"/>
  <c r="C162" i="49"/>
  <c r="D161" i="49"/>
  <c r="E161" i="49" s="1"/>
  <c r="AF193" i="48"/>
  <c r="Z193" i="48"/>
  <c r="V194" i="48"/>
  <c r="M194" i="48"/>
  <c r="E194" i="48"/>
  <c r="T194" i="48"/>
  <c r="K194" i="48"/>
  <c r="C194" i="48"/>
  <c r="AG194" i="48" s="1"/>
  <c r="S194" i="48"/>
  <c r="AD194" i="48" s="1"/>
  <c r="J194" i="48"/>
  <c r="P194" i="48"/>
  <c r="H194" i="48"/>
  <c r="X194" i="48"/>
  <c r="O194" i="48"/>
  <c r="G194" i="48"/>
  <c r="I194" i="48"/>
  <c r="F194" i="48"/>
  <c r="D194" i="48"/>
  <c r="W194" i="48"/>
  <c r="Q194" i="48"/>
  <c r="AB194" i="48" s="1"/>
  <c r="N194" i="48"/>
  <c r="U194" i="48"/>
  <c r="L194" i="48"/>
  <c r="AA194" i="48" s="1"/>
  <c r="AE193" i="48"/>
  <c r="AK193" i="48"/>
  <c r="AJ192" i="48"/>
  <c r="AH192" i="48"/>
  <c r="A196" i="48"/>
  <c r="B195" i="48"/>
  <c r="AG113" i="48" l="1"/>
  <c r="D113" i="48"/>
  <c r="I113" i="48"/>
  <c r="AM113" i="48" s="1"/>
  <c r="M113" i="48"/>
  <c r="E114" i="48"/>
  <c r="O85" i="48"/>
  <c r="V85" i="48" s="1"/>
  <c r="Z85" i="48"/>
  <c r="W85" i="48"/>
  <c r="J86" i="48" s="1"/>
  <c r="AK85" i="48"/>
  <c r="AE85" i="48"/>
  <c r="F161" i="49"/>
  <c r="G161" i="49" s="1"/>
  <c r="B161" i="49"/>
  <c r="C163" i="49"/>
  <c r="D162" i="49"/>
  <c r="E162" i="49" s="1"/>
  <c r="AF194" i="48"/>
  <c r="AJ193" i="48"/>
  <c r="AH193" i="48"/>
  <c r="U195" i="48"/>
  <c r="L195" i="48"/>
  <c r="AA195" i="48" s="1"/>
  <c r="D195" i="48"/>
  <c r="S195" i="48"/>
  <c r="AD195" i="48" s="1"/>
  <c r="J195" i="48"/>
  <c r="Q195" i="48"/>
  <c r="AB195" i="48" s="1"/>
  <c r="I195" i="48"/>
  <c r="X195" i="48"/>
  <c r="O195" i="48"/>
  <c r="G195" i="48"/>
  <c r="W195" i="48"/>
  <c r="N195" i="48"/>
  <c r="F195" i="48"/>
  <c r="H195" i="48"/>
  <c r="E195" i="48"/>
  <c r="C195" i="48"/>
  <c r="AG195" i="48" s="1"/>
  <c r="V195" i="48"/>
  <c r="P195" i="48"/>
  <c r="M195" i="48"/>
  <c r="T195" i="48"/>
  <c r="K195" i="48"/>
  <c r="AE194" i="48"/>
  <c r="AK194" i="48"/>
  <c r="Z194" i="48"/>
  <c r="A197" i="48"/>
  <c r="B196" i="48"/>
  <c r="S114" i="48" l="1"/>
  <c r="AD114" i="48" s="1"/>
  <c r="C114" i="48"/>
  <c r="AN113" i="48"/>
  <c r="AJ85" i="48"/>
  <c r="AH85" i="48"/>
  <c r="L86" i="48"/>
  <c r="X86" i="48"/>
  <c r="Q86" i="48"/>
  <c r="F162" i="49"/>
  <c r="G162" i="49" s="1"/>
  <c r="B162" i="49"/>
  <c r="C164" i="49"/>
  <c r="D163" i="49"/>
  <c r="E163" i="49" s="1"/>
  <c r="AK195" i="48"/>
  <c r="AE195" i="48"/>
  <c r="AH194" i="48"/>
  <c r="AJ194" i="48"/>
  <c r="Z195" i="48"/>
  <c r="A198" i="48"/>
  <c r="B197" i="48"/>
  <c r="T196" i="48"/>
  <c r="K196" i="48"/>
  <c r="C196" i="48"/>
  <c r="AG196" i="48" s="1"/>
  <c r="Q196" i="48"/>
  <c r="AB196" i="48" s="1"/>
  <c r="I196" i="48"/>
  <c r="P196" i="48"/>
  <c r="H196" i="48"/>
  <c r="W196" i="48"/>
  <c r="N196" i="48"/>
  <c r="F196" i="48"/>
  <c r="V196" i="48"/>
  <c r="M196" i="48"/>
  <c r="E196" i="48"/>
  <c r="J196" i="48"/>
  <c r="G196" i="48"/>
  <c r="D196" i="48"/>
  <c r="X196" i="48"/>
  <c r="S196" i="48"/>
  <c r="AD196" i="48" s="1"/>
  <c r="O196" i="48"/>
  <c r="U196" i="48"/>
  <c r="L196" i="48"/>
  <c r="AA196" i="48" s="1"/>
  <c r="AF195" i="48"/>
  <c r="AG114" i="48" l="1"/>
  <c r="I114" i="48"/>
  <c r="AM114" i="48" s="1"/>
  <c r="M114" i="48"/>
  <c r="D114" i="48"/>
  <c r="E115" i="48"/>
  <c r="AB86" i="48"/>
  <c r="T86" i="48"/>
  <c r="AF86" i="48"/>
  <c r="AA86" i="48"/>
  <c r="N86" i="48"/>
  <c r="K86" i="48"/>
  <c r="F163" i="49"/>
  <c r="G163" i="49" s="1"/>
  <c r="B163" i="49"/>
  <c r="D164" i="49"/>
  <c r="E164" i="49" s="1"/>
  <c r="C165" i="49"/>
  <c r="AE196" i="48"/>
  <c r="AK196" i="48"/>
  <c r="S197" i="48"/>
  <c r="AD197" i="48" s="1"/>
  <c r="J197" i="48"/>
  <c r="P197" i="48"/>
  <c r="H197" i="48"/>
  <c r="X197" i="48"/>
  <c r="O197" i="48"/>
  <c r="G197" i="48"/>
  <c r="V197" i="48"/>
  <c r="M197" i="48"/>
  <c r="E197" i="48"/>
  <c r="U197" i="48"/>
  <c r="L197" i="48"/>
  <c r="AA197" i="48" s="1"/>
  <c r="D197" i="48"/>
  <c r="I197" i="48"/>
  <c r="F197" i="48"/>
  <c r="C197" i="48"/>
  <c r="AG197" i="48" s="1"/>
  <c r="W197" i="48"/>
  <c r="Q197" i="48"/>
  <c r="AB197" i="48" s="1"/>
  <c r="N197" i="48"/>
  <c r="T197" i="48"/>
  <c r="K197" i="48"/>
  <c r="A199" i="48"/>
  <c r="B198" i="48"/>
  <c r="Z196" i="48"/>
  <c r="AF196" i="48"/>
  <c r="AJ195" i="48"/>
  <c r="AH195" i="48"/>
  <c r="C115" i="48" l="1"/>
  <c r="S115" i="48"/>
  <c r="AD115" i="48" s="1"/>
  <c r="AN114" i="48"/>
  <c r="O86" i="48"/>
  <c r="V86" i="48" s="1"/>
  <c r="Z86" i="48"/>
  <c r="W86" i="48"/>
  <c r="J87" i="48" s="1"/>
  <c r="AK86" i="48"/>
  <c r="AE86" i="48"/>
  <c r="C166" i="49"/>
  <c r="D165" i="49"/>
  <c r="E165" i="49" s="1"/>
  <c r="F164" i="49"/>
  <c r="G164" i="49" s="1"/>
  <c r="B164" i="49"/>
  <c r="Q198" i="48"/>
  <c r="AB198" i="48" s="1"/>
  <c r="I198" i="48"/>
  <c r="X198" i="48"/>
  <c r="O198" i="48"/>
  <c r="G198" i="48"/>
  <c r="W198" i="48"/>
  <c r="N198" i="48"/>
  <c r="F198" i="48"/>
  <c r="U198" i="48"/>
  <c r="L198" i="48"/>
  <c r="AA198" i="48" s="1"/>
  <c r="D198" i="48"/>
  <c r="T198" i="48"/>
  <c r="K198" i="48"/>
  <c r="C198" i="48"/>
  <c r="AG198" i="48" s="1"/>
  <c r="J198" i="48"/>
  <c r="H198" i="48"/>
  <c r="E198" i="48"/>
  <c r="S198" i="48"/>
  <c r="AD198" i="48" s="1"/>
  <c r="P198" i="48"/>
  <c r="M198" i="48"/>
  <c r="V198" i="48"/>
  <c r="AJ196" i="48"/>
  <c r="AH196" i="48"/>
  <c r="A200" i="48"/>
  <c r="B199" i="48"/>
  <c r="Z197" i="48"/>
  <c r="AF197" i="48"/>
  <c r="AK197" i="48"/>
  <c r="AE197" i="48"/>
  <c r="AG115" i="48" l="1"/>
  <c r="D115" i="48"/>
  <c r="M115" i="48"/>
  <c r="I115" i="48"/>
  <c r="AM115" i="48" s="1"/>
  <c r="E116" i="48"/>
  <c r="AJ86" i="48"/>
  <c r="AH86" i="48"/>
  <c r="Q87" i="48"/>
  <c r="X87" i="48"/>
  <c r="L87" i="48"/>
  <c r="F165" i="49"/>
  <c r="G165" i="49" s="1"/>
  <c r="B165" i="49"/>
  <c r="D166" i="49"/>
  <c r="E166" i="49" s="1"/>
  <c r="C167" i="49"/>
  <c r="A201" i="48"/>
  <c r="B200" i="48"/>
  <c r="Z198" i="48"/>
  <c r="AH197" i="48"/>
  <c r="AJ197" i="48"/>
  <c r="AF198" i="48"/>
  <c r="P199" i="48"/>
  <c r="H199" i="48"/>
  <c r="W199" i="48"/>
  <c r="N199" i="48"/>
  <c r="F199" i="48"/>
  <c r="V199" i="48"/>
  <c r="M199" i="48"/>
  <c r="E199" i="48"/>
  <c r="T199" i="48"/>
  <c r="K199" i="48"/>
  <c r="C199" i="48"/>
  <c r="AG199" i="48" s="1"/>
  <c r="S199" i="48"/>
  <c r="AD199" i="48" s="1"/>
  <c r="J199" i="48"/>
  <c r="I199" i="48"/>
  <c r="G199" i="48"/>
  <c r="D199" i="48"/>
  <c r="X199" i="48"/>
  <c r="Q199" i="48"/>
  <c r="AB199" i="48" s="1"/>
  <c r="O199" i="48"/>
  <c r="L199" i="48"/>
  <c r="AA199" i="48" s="1"/>
  <c r="U199" i="48"/>
  <c r="AE198" i="48"/>
  <c r="AK198" i="48"/>
  <c r="S116" i="48" l="1"/>
  <c r="AD116" i="48" s="1"/>
  <c r="C116" i="48"/>
  <c r="AN115" i="48"/>
  <c r="AA87" i="48"/>
  <c r="N87" i="48"/>
  <c r="K87" i="48"/>
  <c r="AB87" i="48"/>
  <c r="T87" i="48"/>
  <c r="AF87" i="48"/>
  <c r="D167" i="49"/>
  <c r="E167" i="49" s="1"/>
  <c r="C168" i="49"/>
  <c r="F166" i="49"/>
  <c r="G166" i="49" s="1"/>
  <c r="B166" i="49"/>
  <c r="AE199" i="48"/>
  <c r="AK199" i="48"/>
  <c r="X200" i="48"/>
  <c r="O200" i="48"/>
  <c r="G200" i="48"/>
  <c r="V200" i="48"/>
  <c r="M200" i="48"/>
  <c r="E200" i="48"/>
  <c r="U200" i="48"/>
  <c r="L200" i="48"/>
  <c r="AA200" i="48" s="1"/>
  <c r="D200" i="48"/>
  <c r="S200" i="48"/>
  <c r="AD200" i="48" s="1"/>
  <c r="J200" i="48"/>
  <c r="Q200" i="48"/>
  <c r="AB200" i="48" s="1"/>
  <c r="I200" i="48"/>
  <c r="H200" i="48"/>
  <c r="F200" i="48"/>
  <c r="C200" i="48"/>
  <c r="AG200" i="48" s="1"/>
  <c r="W200" i="48"/>
  <c r="P200" i="48"/>
  <c r="N200" i="48"/>
  <c r="T200" i="48"/>
  <c r="K200" i="48"/>
  <c r="Z199" i="48"/>
  <c r="A202" i="48"/>
  <c r="B201" i="48"/>
  <c r="AJ198" i="48"/>
  <c r="AH198" i="48"/>
  <c r="AF199" i="48"/>
  <c r="AG116" i="48" l="1"/>
  <c r="M116" i="48"/>
  <c r="I116" i="48"/>
  <c r="AM116" i="48" s="1"/>
  <c r="D116" i="48"/>
  <c r="E117" i="48"/>
  <c r="O87" i="48"/>
  <c r="V87" i="48" s="1"/>
  <c r="Z87" i="48"/>
  <c r="W87" i="48"/>
  <c r="J88" i="48" s="1"/>
  <c r="AK87" i="48"/>
  <c r="AE87" i="48"/>
  <c r="C169" i="49"/>
  <c r="D168" i="49"/>
  <c r="E168" i="49" s="1"/>
  <c r="F167" i="49"/>
  <c r="G167" i="49" s="1"/>
  <c r="B167" i="49"/>
  <c r="W201" i="48"/>
  <c r="N201" i="48"/>
  <c r="F201" i="48"/>
  <c r="U201" i="48"/>
  <c r="L201" i="48"/>
  <c r="AA201" i="48" s="1"/>
  <c r="D201" i="48"/>
  <c r="T201" i="48"/>
  <c r="K201" i="48"/>
  <c r="C201" i="48"/>
  <c r="AG201" i="48" s="1"/>
  <c r="Q201" i="48"/>
  <c r="AB201" i="48" s="1"/>
  <c r="I201" i="48"/>
  <c r="P201" i="48"/>
  <c r="H201" i="48"/>
  <c r="J201" i="48"/>
  <c r="G201" i="48"/>
  <c r="E201" i="48"/>
  <c r="X201" i="48"/>
  <c r="S201" i="48"/>
  <c r="AD201" i="48" s="1"/>
  <c r="O201" i="48"/>
  <c r="V201" i="48"/>
  <c r="M201" i="48"/>
  <c r="AE200" i="48"/>
  <c r="AK200" i="48"/>
  <c r="AF200" i="48"/>
  <c r="AH199" i="48"/>
  <c r="AJ199" i="48"/>
  <c r="Z200" i="48"/>
  <c r="A203" i="48"/>
  <c r="B202" i="48"/>
  <c r="C117" i="48" l="1"/>
  <c r="S117" i="48"/>
  <c r="AD117" i="48" s="1"/>
  <c r="AN116" i="48"/>
  <c r="AJ87" i="48"/>
  <c r="AH87" i="48"/>
  <c r="L88" i="48"/>
  <c r="X88" i="48"/>
  <c r="Q88" i="48"/>
  <c r="F168" i="49"/>
  <c r="G168" i="49" s="1"/>
  <c r="B168" i="49"/>
  <c r="D169" i="49"/>
  <c r="E169" i="49" s="1"/>
  <c r="C170" i="49"/>
  <c r="A204" i="48"/>
  <c r="B203" i="48"/>
  <c r="V202" i="48"/>
  <c r="M202" i="48"/>
  <c r="E202" i="48"/>
  <c r="T202" i="48"/>
  <c r="K202" i="48"/>
  <c r="C202" i="48"/>
  <c r="AG202" i="48" s="1"/>
  <c r="S202" i="48"/>
  <c r="AD202" i="48" s="1"/>
  <c r="J202" i="48"/>
  <c r="P202" i="48"/>
  <c r="H202" i="48"/>
  <c r="X202" i="48"/>
  <c r="O202" i="48"/>
  <c r="G202" i="48"/>
  <c r="I202" i="48"/>
  <c r="F202" i="48"/>
  <c r="D202" i="48"/>
  <c r="W202" i="48"/>
  <c r="Q202" i="48"/>
  <c r="AB202" i="48" s="1"/>
  <c r="N202" i="48"/>
  <c r="U202" i="48"/>
  <c r="L202" i="48"/>
  <c r="AA202" i="48" s="1"/>
  <c r="Z201" i="48"/>
  <c r="AE201" i="48"/>
  <c r="AK201" i="48"/>
  <c r="AJ200" i="48"/>
  <c r="AH200" i="48"/>
  <c r="AF201" i="48"/>
  <c r="AG117" i="48" l="1"/>
  <c r="D117" i="48"/>
  <c r="M117" i="48"/>
  <c r="I117" i="48"/>
  <c r="AM117" i="48" s="1"/>
  <c r="E118" i="48"/>
  <c r="AB88" i="48"/>
  <c r="T88" i="48"/>
  <c r="AF88" i="48"/>
  <c r="AA88" i="48"/>
  <c r="N88" i="48"/>
  <c r="K88" i="48"/>
  <c r="C171" i="49"/>
  <c r="D170" i="49"/>
  <c r="E170" i="49" s="1"/>
  <c r="F169" i="49"/>
  <c r="G169" i="49" s="1"/>
  <c r="B169" i="49"/>
  <c r="AF202" i="48"/>
  <c r="U203" i="48"/>
  <c r="L203" i="48"/>
  <c r="AA203" i="48" s="1"/>
  <c r="D203" i="48"/>
  <c r="S203" i="48"/>
  <c r="AD203" i="48" s="1"/>
  <c r="J203" i="48"/>
  <c r="Q203" i="48"/>
  <c r="AB203" i="48" s="1"/>
  <c r="I203" i="48"/>
  <c r="X203" i="48"/>
  <c r="O203" i="48"/>
  <c r="G203" i="48"/>
  <c r="W203" i="48"/>
  <c r="N203" i="48"/>
  <c r="F203" i="48"/>
  <c r="H203" i="48"/>
  <c r="E203" i="48"/>
  <c r="C203" i="48"/>
  <c r="AG203" i="48" s="1"/>
  <c r="V203" i="48"/>
  <c r="P203" i="48"/>
  <c r="M203" i="48"/>
  <c r="T203" i="48"/>
  <c r="K203" i="48"/>
  <c r="AE202" i="48"/>
  <c r="AK202" i="48"/>
  <c r="Z202" i="48"/>
  <c r="A205" i="48"/>
  <c r="B204" i="48"/>
  <c r="AJ201" i="48"/>
  <c r="AH201" i="48"/>
  <c r="C118" i="48" l="1"/>
  <c r="S118" i="48"/>
  <c r="AD118" i="48" s="1"/>
  <c r="AN117" i="48"/>
  <c r="O88" i="48"/>
  <c r="V88" i="48" s="1"/>
  <c r="Z88" i="48"/>
  <c r="W88" i="48"/>
  <c r="J89" i="48" s="1"/>
  <c r="AE88" i="48"/>
  <c r="AK88" i="48"/>
  <c r="F170" i="49"/>
  <c r="G170" i="49" s="1"/>
  <c r="B170" i="49"/>
  <c r="C172" i="49"/>
  <c r="D171" i="49"/>
  <c r="E171" i="49" s="1"/>
  <c r="AK203" i="48"/>
  <c r="AE203" i="48"/>
  <c r="AH202" i="48"/>
  <c r="AJ202" i="48"/>
  <c r="T204" i="48"/>
  <c r="K204" i="48"/>
  <c r="C204" i="48"/>
  <c r="AG204" i="48" s="1"/>
  <c r="Q204" i="48"/>
  <c r="AB204" i="48" s="1"/>
  <c r="I204" i="48"/>
  <c r="P204" i="48"/>
  <c r="H204" i="48"/>
  <c r="W204" i="48"/>
  <c r="N204" i="48"/>
  <c r="F204" i="48"/>
  <c r="V204" i="48"/>
  <c r="M204" i="48"/>
  <c r="E204" i="48"/>
  <c r="J204" i="48"/>
  <c r="G204" i="48"/>
  <c r="D204" i="48"/>
  <c r="X204" i="48"/>
  <c r="S204" i="48"/>
  <c r="AD204" i="48" s="1"/>
  <c r="O204" i="48"/>
  <c r="U204" i="48"/>
  <c r="L204" i="48"/>
  <c r="AA204" i="48" s="1"/>
  <c r="Z203" i="48"/>
  <c r="A206" i="48"/>
  <c r="B205" i="48"/>
  <c r="AF203" i="48"/>
  <c r="AG118" i="48" l="1"/>
  <c r="M118" i="48"/>
  <c r="I118" i="48"/>
  <c r="AM118" i="48" s="1"/>
  <c r="D118" i="48"/>
  <c r="E119" i="48"/>
  <c r="AH88" i="48"/>
  <c r="AJ88" i="48"/>
  <c r="Q89" i="48"/>
  <c r="X89" i="48"/>
  <c r="L89" i="48"/>
  <c r="F171" i="49"/>
  <c r="G171" i="49" s="1"/>
  <c r="B171" i="49"/>
  <c r="D172" i="49"/>
  <c r="E172" i="49" s="1"/>
  <c r="C173" i="49"/>
  <c r="S205" i="48"/>
  <c r="AD205" i="48" s="1"/>
  <c r="J205" i="48"/>
  <c r="P205" i="48"/>
  <c r="H205" i="48"/>
  <c r="X205" i="48"/>
  <c r="O205" i="48"/>
  <c r="G205" i="48"/>
  <c r="V205" i="48"/>
  <c r="M205" i="48"/>
  <c r="E205" i="48"/>
  <c r="U205" i="48"/>
  <c r="L205" i="48"/>
  <c r="AA205" i="48" s="1"/>
  <c r="D205" i="48"/>
  <c r="I205" i="48"/>
  <c r="F205" i="48"/>
  <c r="C205" i="48"/>
  <c r="AG205" i="48" s="1"/>
  <c r="W205" i="48"/>
  <c r="Q205" i="48"/>
  <c r="AB205" i="48" s="1"/>
  <c r="N205" i="48"/>
  <c r="T205" i="48"/>
  <c r="K205" i="48"/>
  <c r="AF204" i="48"/>
  <c r="AE204" i="48"/>
  <c r="AK204" i="48"/>
  <c r="A207" i="48"/>
  <c r="B206" i="48"/>
  <c r="Z204" i="48"/>
  <c r="AJ203" i="48"/>
  <c r="AH203" i="48"/>
  <c r="S119" i="48" l="1"/>
  <c r="AD119" i="48" s="1"/>
  <c r="C119" i="48"/>
  <c r="AN118" i="48"/>
  <c r="AA89" i="48"/>
  <c r="N89" i="48"/>
  <c r="K89" i="48"/>
  <c r="AB89" i="48"/>
  <c r="T89" i="48"/>
  <c r="AF89" i="48"/>
  <c r="D173" i="49"/>
  <c r="E173" i="49" s="1"/>
  <c r="C174" i="49"/>
  <c r="F172" i="49"/>
  <c r="G172" i="49" s="1"/>
  <c r="B172" i="49"/>
  <c r="Q206" i="48"/>
  <c r="AB206" i="48" s="1"/>
  <c r="I206" i="48"/>
  <c r="X206" i="48"/>
  <c r="O206" i="48"/>
  <c r="G206" i="48"/>
  <c r="W206" i="48"/>
  <c r="N206" i="48"/>
  <c r="F206" i="48"/>
  <c r="U206" i="48"/>
  <c r="L206" i="48"/>
  <c r="AA206" i="48" s="1"/>
  <c r="D206" i="48"/>
  <c r="T206" i="48"/>
  <c r="K206" i="48"/>
  <c r="C206" i="48"/>
  <c r="AG206" i="48" s="1"/>
  <c r="J206" i="48"/>
  <c r="H206" i="48"/>
  <c r="E206" i="48"/>
  <c r="S206" i="48"/>
  <c r="AD206" i="48" s="1"/>
  <c r="P206" i="48"/>
  <c r="M206" i="48"/>
  <c r="V206" i="48"/>
  <c r="A208" i="48"/>
  <c r="B207" i="48"/>
  <c r="Z205" i="48"/>
  <c r="AF205" i="48"/>
  <c r="AJ204" i="48"/>
  <c r="AH204" i="48"/>
  <c r="AK205" i="48"/>
  <c r="AE205" i="48"/>
  <c r="AG119" i="48" l="1"/>
  <c r="M119" i="48"/>
  <c r="D119" i="48"/>
  <c r="I119" i="48"/>
  <c r="AM119" i="48" s="1"/>
  <c r="E120" i="48"/>
  <c r="O89" i="48"/>
  <c r="V89" i="48" s="1"/>
  <c r="Z89" i="48"/>
  <c r="W89" i="48"/>
  <c r="J90" i="48" s="1"/>
  <c r="AE89" i="48"/>
  <c r="AK89" i="48"/>
  <c r="C175" i="49"/>
  <c r="D174" i="49"/>
  <c r="E174" i="49" s="1"/>
  <c r="F173" i="49"/>
  <c r="G173" i="49" s="1"/>
  <c r="B173" i="49"/>
  <c r="AF206" i="48"/>
  <c r="AE206" i="48"/>
  <c r="AK206" i="48"/>
  <c r="Z206" i="48"/>
  <c r="AH205" i="48"/>
  <c r="AJ205" i="48"/>
  <c r="P207" i="48"/>
  <c r="H207" i="48"/>
  <c r="W207" i="48"/>
  <c r="N207" i="48"/>
  <c r="F207" i="48"/>
  <c r="V207" i="48"/>
  <c r="M207" i="48"/>
  <c r="E207" i="48"/>
  <c r="T207" i="48"/>
  <c r="K207" i="48"/>
  <c r="C207" i="48"/>
  <c r="AG207" i="48" s="1"/>
  <c r="S207" i="48"/>
  <c r="AD207" i="48" s="1"/>
  <c r="J207" i="48"/>
  <c r="I207" i="48"/>
  <c r="G207" i="48"/>
  <c r="D207" i="48"/>
  <c r="X207" i="48"/>
  <c r="Q207" i="48"/>
  <c r="AB207" i="48" s="1"/>
  <c r="O207" i="48"/>
  <c r="L207" i="48"/>
  <c r="AA207" i="48" s="1"/>
  <c r="U207" i="48"/>
  <c r="A209" i="48"/>
  <c r="B208" i="48"/>
  <c r="C120" i="48" l="1"/>
  <c r="S120" i="48"/>
  <c r="AD120" i="48" s="1"/>
  <c r="AN119" i="48"/>
  <c r="AH89" i="48"/>
  <c r="AJ89" i="48"/>
  <c r="Q90" i="48"/>
  <c r="X90" i="48"/>
  <c r="L90" i="48"/>
  <c r="F174" i="49"/>
  <c r="G174" i="49" s="1"/>
  <c r="B174" i="49"/>
  <c r="D175" i="49"/>
  <c r="E175" i="49" s="1"/>
  <c r="C176" i="49"/>
  <c r="AE207" i="48"/>
  <c r="AK207" i="48"/>
  <c r="Z207" i="48"/>
  <c r="AF207" i="48"/>
  <c r="X208" i="48"/>
  <c r="O208" i="48"/>
  <c r="G208" i="48"/>
  <c r="V208" i="48"/>
  <c r="M208" i="48"/>
  <c r="E208" i="48"/>
  <c r="U208" i="48"/>
  <c r="L208" i="48"/>
  <c r="AA208" i="48" s="1"/>
  <c r="D208" i="48"/>
  <c r="S208" i="48"/>
  <c r="AD208" i="48" s="1"/>
  <c r="J208" i="48"/>
  <c r="Q208" i="48"/>
  <c r="AB208" i="48" s="1"/>
  <c r="I208" i="48"/>
  <c r="H208" i="48"/>
  <c r="F208" i="48"/>
  <c r="C208" i="48"/>
  <c r="AG208" i="48" s="1"/>
  <c r="W208" i="48"/>
  <c r="P208" i="48"/>
  <c r="N208" i="48"/>
  <c r="T208" i="48"/>
  <c r="K208" i="48"/>
  <c r="AJ206" i="48"/>
  <c r="AH206" i="48"/>
  <c r="A210" i="48"/>
  <c r="B209" i="48"/>
  <c r="AG120" i="48" l="1"/>
  <c r="I120" i="48"/>
  <c r="AM120" i="48" s="1"/>
  <c r="D120" i="48"/>
  <c r="M120" i="48"/>
  <c r="E121" i="48"/>
  <c r="AA90" i="48"/>
  <c r="N90" i="48"/>
  <c r="K90" i="48"/>
  <c r="AB90" i="48"/>
  <c r="T90" i="48"/>
  <c r="AF90" i="48"/>
  <c r="D176" i="49"/>
  <c r="E176" i="49" s="1"/>
  <c r="C177" i="49"/>
  <c r="F175" i="49"/>
  <c r="G175" i="49" s="1"/>
  <c r="B175" i="49"/>
  <c r="AE208" i="48"/>
  <c r="AK208" i="48"/>
  <c r="AH207" i="48"/>
  <c r="AJ207" i="48"/>
  <c r="A211" i="48"/>
  <c r="B210" i="48"/>
  <c r="W209" i="48"/>
  <c r="N209" i="48"/>
  <c r="F209" i="48"/>
  <c r="U209" i="48"/>
  <c r="L209" i="48"/>
  <c r="AA209" i="48" s="1"/>
  <c r="D209" i="48"/>
  <c r="T209" i="48"/>
  <c r="K209" i="48"/>
  <c r="C209" i="48"/>
  <c r="AG209" i="48" s="1"/>
  <c r="Q209" i="48"/>
  <c r="AB209" i="48" s="1"/>
  <c r="I209" i="48"/>
  <c r="P209" i="48"/>
  <c r="H209" i="48"/>
  <c r="J209" i="48"/>
  <c r="G209" i="48"/>
  <c r="E209" i="48"/>
  <c r="X209" i="48"/>
  <c r="S209" i="48"/>
  <c r="AD209" i="48" s="1"/>
  <c r="O209" i="48"/>
  <c r="V209" i="48"/>
  <c r="M209" i="48"/>
  <c r="Z208" i="48"/>
  <c r="AF208" i="48"/>
  <c r="C121" i="48" l="1"/>
  <c r="S121" i="48"/>
  <c r="AD121" i="48" s="1"/>
  <c r="AN120" i="48"/>
  <c r="O90" i="48"/>
  <c r="V90" i="48" s="1"/>
  <c r="Z90" i="48"/>
  <c r="W90" i="48"/>
  <c r="J91" i="48" s="1"/>
  <c r="AK90" i="48"/>
  <c r="AE90" i="48"/>
  <c r="D177" i="49"/>
  <c r="E177" i="49" s="1"/>
  <c r="C178" i="49"/>
  <c r="F176" i="49"/>
  <c r="G176" i="49" s="1"/>
  <c r="B176" i="49"/>
  <c r="Z209" i="48"/>
  <c r="AJ208" i="48"/>
  <c r="AH208" i="48"/>
  <c r="AF209" i="48"/>
  <c r="V210" i="48"/>
  <c r="M210" i="48"/>
  <c r="E210" i="48"/>
  <c r="T210" i="48"/>
  <c r="K210" i="48"/>
  <c r="C210" i="48"/>
  <c r="AG210" i="48" s="1"/>
  <c r="S210" i="48"/>
  <c r="AD210" i="48" s="1"/>
  <c r="J210" i="48"/>
  <c r="P210" i="48"/>
  <c r="H210" i="48"/>
  <c r="X210" i="48"/>
  <c r="O210" i="48"/>
  <c r="G210" i="48"/>
  <c r="I210" i="48"/>
  <c r="F210" i="48"/>
  <c r="D210" i="48"/>
  <c r="W210" i="48"/>
  <c r="Q210" i="48"/>
  <c r="AB210" i="48" s="1"/>
  <c r="N210" i="48"/>
  <c r="U210" i="48"/>
  <c r="L210" i="48"/>
  <c r="AA210" i="48" s="1"/>
  <c r="AE209" i="48"/>
  <c r="AK209" i="48"/>
  <c r="A212" i="48"/>
  <c r="B211" i="48"/>
  <c r="AG121" i="48" l="1"/>
  <c r="M121" i="48"/>
  <c r="D121" i="48"/>
  <c r="I121" i="48"/>
  <c r="AM121" i="48" s="1"/>
  <c r="E122" i="48"/>
  <c r="AH90" i="48"/>
  <c r="AJ90" i="48"/>
  <c r="Q91" i="48"/>
  <c r="L91" i="48"/>
  <c r="X91" i="48"/>
  <c r="C179" i="49"/>
  <c r="D178" i="49"/>
  <c r="E178" i="49" s="1"/>
  <c r="F177" i="49"/>
  <c r="G177" i="49" s="1"/>
  <c r="B177" i="49"/>
  <c r="AJ209" i="48"/>
  <c r="AH209" i="48"/>
  <c r="AF210" i="48"/>
  <c r="Z210" i="48"/>
  <c r="AE210" i="48"/>
  <c r="AK210" i="48"/>
  <c r="U211" i="48"/>
  <c r="L211" i="48"/>
  <c r="AA211" i="48" s="1"/>
  <c r="D211" i="48"/>
  <c r="S211" i="48"/>
  <c r="AD211" i="48" s="1"/>
  <c r="J211" i="48"/>
  <c r="Q211" i="48"/>
  <c r="AB211" i="48" s="1"/>
  <c r="I211" i="48"/>
  <c r="X211" i="48"/>
  <c r="O211" i="48"/>
  <c r="G211" i="48"/>
  <c r="W211" i="48"/>
  <c r="N211" i="48"/>
  <c r="F211" i="48"/>
  <c r="H211" i="48"/>
  <c r="E211" i="48"/>
  <c r="C211" i="48"/>
  <c r="AG211" i="48" s="1"/>
  <c r="V211" i="48"/>
  <c r="P211" i="48"/>
  <c r="M211" i="48"/>
  <c r="T211" i="48"/>
  <c r="K211" i="48"/>
  <c r="A213" i="48"/>
  <c r="B212" i="48"/>
  <c r="S122" i="48" l="1"/>
  <c r="AD122" i="48" s="1"/>
  <c r="C122" i="48"/>
  <c r="AN121" i="48"/>
  <c r="AA91" i="48"/>
  <c r="N91" i="48"/>
  <c r="K91" i="48"/>
  <c r="AB91" i="48"/>
  <c r="T91" i="48"/>
  <c r="AF91" i="48"/>
  <c r="F178" i="49"/>
  <c r="G178" i="49" s="1"/>
  <c r="B178" i="49"/>
  <c r="C180" i="49"/>
  <c r="D179" i="49"/>
  <c r="E179" i="49" s="1"/>
  <c r="AH210" i="48"/>
  <c r="AJ210" i="48"/>
  <c r="A214" i="48"/>
  <c r="B213" i="48"/>
  <c r="T212" i="48"/>
  <c r="K212" i="48"/>
  <c r="C212" i="48"/>
  <c r="AG212" i="48" s="1"/>
  <c r="Q212" i="48"/>
  <c r="AB212" i="48" s="1"/>
  <c r="I212" i="48"/>
  <c r="P212" i="48"/>
  <c r="H212" i="48"/>
  <c r="W212" i="48"/>
  <c r="N212" i="48"/>
  <c r="F212" i="48"/>
  <c r="V212" i="48"/>
  <c r="M212" i="48"/>
  <c r="E212" i="48"/>
  <c r="J212" i="48"/>
  <c r="G212" i="48"/>
  <c r="D212" i="48"/>
  <c r="X212" i="48"/>
  <c r="S212" i="48"/>
  <c r="AD212" i="48" s="1"/>
  <c r="O212" i="48"/>
  <c r="U212" i="48"/>
  <c r="L212" i="48"/>
  <c r="AA212" i="48" s="1"/>
  <c r="Z211" i="48"/>
  <c r="AF211" i="48"/>
  <c r="AK211" i="48"/>
  <c r="AE211" i="48"/>
  <c r="AG122" i="48" l="1"/>
  <c r="D122" i="48"/>
  <c r="I122" i="48"/>
  <c r="AM122" i="48" s="1"/>
  <c r="M122" i="48"/>
  <c r="E123" i="48"/>
  <c r="O91" i="48"/>
  <c r="V91" i="48" s="1"/>
  <c r="Z91" i="48"/>
  <c r="W91" i="48"/>
  <c r="J92" i="48" s="1"/>
  <c r="AE91" i="48"/>
  <c r="AK91" i="48"/>
  <c r="F179" i="49"/>
  <c r="G179" i="49" s="1"/>
  <c r="B179" i="49"/>
  <c r="D180" i="49"/>
  <c r="E180" i="49" s="1"/>
  <c r="C181" i="49"/>
  <c r="AF212" i="48"/>
  <c r="S213" i="48"/>
  <c r="AD213" i="48" s="1"/>
  <c r="J213" i="48"/>
  <c r="P213" i="48"/>
  <c r="H213" i="48"/>
  <c r="X213" i="48"/>
  <c r="O213" i="48"/>
  <c r="G213" i="48"/>
  <c r="V213" i="48"/>
  <c r="M213" i="48"/>
  <c r="E213" i="48"/>
  <c r="U213" i="48"/>
  <c r="L213" i="48"/>
  <c r="AA213" i="48" s="1"/>
  <c r="D213" i="48"/>
  <c r="I213" i="48"/>
  <c r="F213" i="48"/>
  <c r="C213" i="48"/>
  <c r="AG213" i="48" s="1"/>
  <c r="W213" i="48"/>
  <c r="Q213" i="48"/>
  <c r="AB213" i="48" s="1"/>
  <c r="N213" i="48"/>
  <c r="T213" i="48"/>
  <c r="K213" i="48"/>
  <c r="A215" i="48"/>
  <c r="B214" i="48"/>
  <c r="AE212" i="48"/>
  <c r="AK212" i="48"/>
  <c r="AJ211" i="48"/>
  <c r="AH211" i="48"/>
  <c r="Z212" i="48"/>
  <c r="S123" i="48" l="1"/>
  <c r="AD123" i="48" s="1"/>
  <c r="C123" i="48"/>
  <c r="AN122" i="48"/>
  <c r="AJ91" i="48"/>
  <c r="AH91" i="48"/>
  <c r="X92" i="48"/>
  <c r="L92" i="48"/>
  <c r="Q92" i="48"/>
  <c r="C182" i="49"/>
  <c r="D181" i="49"/>
  <c r="E181" i="49" s="1"/>
  <c r="F180" i="49"/>
  <c r="G180" i="49" s="1"/>
  <c r="B180" i="49"/>
  <c r="U214" i="48"/>
  <c r="L214" i="48"/>
  <c r="AA214" i="48" s="1"/>
  <c r="T214" i="48"/>
  <c r="K214" i="48"/>
  <c r="S214" i="48"/>
  <c r="AD214" i="48" s="1"/>
  <c r="Q214" i="48"/>
  <c r="AB214" i="48" s="1"/>
  <c r="I214" i="48"/>
  <c r="P214" i="48"/>
  <c r="X214" i="48"/>
  <c r="O214" i="48"/>
  <c r="G214" i="48"/>
  <c r="W214" i="48"/>
  <c r="N214" i="48"/>
  <c r="F214" i="48"/>
  <c r="D214" i="48"/>
  <c r="V214" i="48"/>
  <c r="J214" i="48"/>
  <c r="H214" i="48"/>
  <c r="M214" i="48"/>
  <c r="E214" i="48"/>
  <c r="C214" i="48"/>
  <c r="AG214" i="48" s="1"/>
  <c r="A216" i="48"/>
  <c r="B215" i="48"/>
  <c r="Z213" i="48"/>
  <c r="AF213" i="48"/>
  <c r="AJ212" i="48"/>
  <c r="AH212" i="48"/>
  <c r="AK213" i="48"/>
  <c r="AE213" i="48"/>
  <c r="AG123" i="48" l="1"/>
  <c r="I123" i="48"/>
  <c r="AM123" i="48" s="1"/>
  <c r="D123" i="48"/>
  <c r="M123" i="48"/>
  <c r="E124" i="48"/>
  <c r="AB92" i="48"/>
  <c r="T92" i="48"/>
  <c r="AF92" i="48"/>
  <c r="AA92" i="48"/>
  <c r="N92" i="48"/>
  <c r="K92" i="48"/>
  <c r="F181" i="49"/>
  <c r="G181" i="49" s="1"/>
  <c r="B181" i="49"/>
  <c r="C183" i="49"/>
  <c r="D182" i="49"/>
  <c r="E182" i="49" s="1"/>
  <c r="Z214" i="48"/>
  <c r="AK214" i="48"/>
  <c r="AE214" i="48"/>
  <c r="AH213" i="48"/>
  <c r="AJ213" i="48"/>
  <c r="T215" i="48"/>
  <c r="K215" i="48"/>
  <c r="C215" i="48"/>
  <c r="AG215" i="48" s="1"/>
  <c r="S215" i="48"/>
  <c r="AD215" i="48" s="1"/>
  <c r="J215" i="48"/>
  <c r="Q215" i="48"/>
  <c r="AB215" i="48" s="1"/>
  <c r="I215" i="48"/>
  <c r="P215" i="48"/>
  <c r="H215" i="48"/>
  <c r="X215" i="48"/>
  <c r="O215" i="48"/>
  <c r="G215" i="48"/>
  <c r="W215" i="48"/>
  <c r="N215" i="48"/>
  <c r="F215" i="48"/>
  <c r="V215" i="48"/>
  <c r="M215" i="48"/>
  <c r="E215" i="48"/>
  <c r="U215" i="48"/>
  <c r="L215" i="48"/>
  <c r="AA215" i="48" s="1"/>
  <c r="D215" i="48"/>
  <c r="AF214" i="48"/>
  <c r="A217" i="48"/>
  <c r="B216" i="48"/>
  <c r="S124" i="48" l="1"/>
  <c r="AD124" i="48" s="1"/>
  <c r="C124" i="48"/>
  <c r="AN123" i="48"/>
  <c r="O92" i="48"/>
  <c r="V92" i="48" s="1"/>
  <c r="Z92" i="48"/>
  <c r="W92" i="48"/>
  <c r="J93" i="48" s="1"/>
  <c r="AK92" i="48"/>
  <c r="AE92" i="48"/>
  <c r="F182" i="49"/>
  <c r="G182" i="49" s="1"/>
  <c r="B182" i="49"/>
  <c r="D183" i="49"/>
  <c r="E183" i="49" s="1"/>
  <c r="C184" i="49"/>
  <c r="Z215" i="48"/>
  <c r="AJ214" i="48"/>
  <c r="AH214" i="48"/>
  <c r="AF215" i="48"/>
  <c r="S216" i="48"/>
  <c r="AD216" i="48" s="1"/>
  <c r="J216" i="48"/>
  <c r="Q216" i="48"/>
  <c r="AB216" i="48" s="1"/>
  <c r="I216" i="48"/>
  <c r="P216" i="48"/>
  <c r="H216" i="48"/>
  <c r="X216" i="48"/>
  <c r="O216" i="48"/>
  <c r="G216" i="48"/>
  <c r="W216" i="48"/>
  <c r="N216" i="48"/>
  <c r="F216" i="48"/>
  <c r="V216" i="48"/>
  <c r="M216" i="48"/>
  <c r="E216" i="48"/>
  <c r="U216" i="48"/>
  <c r="L216" i="48"/>
  <c r="AA216" i="48" s="1"/>
  <c r="D216" i="48"/>
  <c r="K216" i="48"/>
  <c r="C216" i="48"/>
  <c r="AG216" i="48" s="1"/>
  <c r="T216" i="48"/>
  <c r="AK215" i="48"/>
  <c r="AE215" i="48"/>
  <c r="A218" i="48"/>
  <c r="B217" i="48"/>
  <c r="Q93" i="48" l="1"/>
  <c r="L93" i="48"/>
  <c r="X93" i="48"/>
  <c r="AG124" i="48"/>
  <c r="M124" i="48"/>
  <c r="I124" i="48"/>
  <c r="AM124" i="48" s="1"/>
  <c r="D124" i="48"/>
  <c r="E125" i="48"/>
  <c r="AH92" i="48"/>
  <c r="AJ92" i="48"/>
  <c r="D184" i="49"/>
  <c r="E184" i="49" s="1"/>
  <c r="C185" i="49"/>
  <c r="F183" i="49"/>
  <c r="G183" i="49" s="1"/>
  <c r="B183" i="49"/>
  <c r="Q217" i="48"/>
  <c r="AB217" i="48" s="1"/>
  <c r="I217" i="48"/>
  <c r="P217" i="48"/>
  <c r="H217" i="48"/>
  <c r="X217" i="48"/>
  <c r="O217" i="48"/>
  <c r="G217" i="48"/>
  <c r="W217" i="48"/>
  <c r="N217" i="48"/>
  <c r="F217" i="48"/>
  <c r="V217" i="48"/>
  <c r="M217" i="48"/>
  <c r="E217" i="48"/>
  <c r="U217" i="48"/>
  <c r="L217" i="48"/>
  <c r="AA217" i="48" s="1"/>
  <c r="D217" i="48"/>
  <c r="T217" i="48"/>
  <c r="K217" i="48"/>
  <c r="C217" i="48"/>
  <c r="AG217" i="48" s="1"/>
  <c r="S217" i="48"/>
  <c r="AD217" i="48" s="1"/>
  <c r="J217" i="48"/>
  <c r="AK216" i="48"/>
  <c r="AE216" i="48"/>
  <c r="AJ215" i="48"/>
  <c r="AH215" i="48"/>
  <c r="A219" i="48"/>
  <c r="B218" i="48"/>
  <c r="Z216" i="48"/>
  <c r="AF216" i="48"/>
  <c r="C125" i="48" l="1"/>
  <c r="S125" i="48"/>
  <c r="AD125" i="48" s="1"/>
  <c r="AN124" i="48"/>
  <c r="AA93" i="48"/>
  <c r="N93" i="48"/>
  <c r="K93" i="48"/>
  <c r="AB93" i="48"/>
  <c r="T93" i="48"/>
  <c r="AF93" i="48"/>
  <c r="D185" i="49"/>
  <c r="E185" i="49" s="1"/>
  <c r="C186" i="49"/>
  <c r="F184" i="49"/>
  <c r="G184" i="49" s="1"/>
  <c r="B184" i="49"/>
  <c r="Z217" i="48"/>
  <c r="P218" i="48"/>
  <c r="H218" i="48"/>
  <c r="X218" i="48"/>
  <c r="O218" i="48"/>
  <c r="G218" i="48"/>
  <c r="W218" i="48"/>
  <c r="N218" i="48"/>
  <c r="F218" i="48"/>
  <c r="V218" i="48"/>
  <c r="M218" i="48"/>
  <c r="E218" i="48"/>
  <c r="U218" i="48"/>
  <c r="L218" i="48"/>
  <c r="AA218" i="48" s="1"/>
  <c r="D218" i="48"/>
  <c r="T218" i="48"/>
  <c r="K218" i="48"/>
  <c r="C218" i="48"/>
  <c r="AG218" i="48" s="1"/>
  <c r="S218" i="48"/>
  <c r="AD218" i="48" s="1"/>
  <c r="J218" i="48"/>
  <c r="I218" i="48"/>
  <c r="Q218" i="48"/>
  <c r="AB218" i="48" s="1"/>
  <c r="AF217" i="48"/>
  <c r="A220" i="48"/>
  <c r="B219" i="48"/>
  <c r="AJ216" i="48"/>
  <c r="AH216" i="48"/>
  <c r="AE217" i="48"/>
  <c r="AK217" i="48"/>
  <c r="O93" i="48" l="1"/>
  <c r="V93" i="48" s="1"/>
  <c r="Z93" i="48"/>
  <c r="W93" i="48"/>
  <c r="J94" i="48" s="1"/>
  <c r="AE93" i="48"/>
  <c r="AK93" i="48"/>
  <c r="AG125" i="48"/>
  <c r="M125" i="48"/>
  <c r="I125" i="48"/>
  <c r="AM125" i="48" s="1"/>
  <c r="D125" i="48"/>
  <c r="E126" i="48"/>
  <c r="C187" i="49"/>
  <c r="D186" i="49"/>
  <c r="E186" i="49" s="1"/>
  <c r="F185" i="49"/>
  <c r="G185" i="49" s="1"/>
  <c r="B185" i="49"/>
  <c r="AJ217" i="48"/>
  <c r="AH217" i="48"/>
  <c r="X219" i="48"/>
  <c r="O219" i="48"/>
  <c r="G219" i="48"/>
  <c r="W219" i="48"/>
  <c r="N219" i="48"/>
  <c r="F219" i="48"/>
  <c r="V219" i="48"/>
  <c r="M219" i="48"/>
  <c r="E219" i="48"/>
  <c r="U219" i="48"/>
  <c r="L219" i="48"/>
  <c r="AA219" i="48" s="1"/>
  <c r="D219" i="48"/>
  <c r="T219" i="48"/>
  <c r="K219" i="48"/>
  <c r="C219" i="48"/>
  <c r="AG219" i="48" s="1"/>
  <c r="S219" i="48"/>
  <c r="AD219" i="48" s="1"/>
  <c r="J219" i="48"/>
  <c r="Q219" i="48"/>
  <c r="AB219" i="48" s="1"/>
  <c r="I219" i="48"/>
  <c r="P219" i="48"/>
  <c r="H219" i="48"/>
  <c r="A221" i="48"/>
  <c r="B220" i="48"/>
  <c r="Z218" i="48"/>
  <c r="AF218" i="48"/>
  <c r="AE218" i="48"/>
  <c r="AK218" i="48"/>
  <c r="C126" i="48" l="1"/>
  <c r="S126" i="48"/>
  <c r="AD126" i="48" s="1"/>
  <c r="AN125" i="48"/>
  <c r="AJ93" i="48"/>
  <c r="AH93" i="48"/>
  <c r="L94" i="48"/>
  <c r="Q94" i="48"/>
  <c r="X94" i="48"/>
  <c r="F186" i="49"/>
  <c r="G186" i="49" s="1"/>
  <c r="B186" i="49"/>
  <c r="D187" i="49"/>
  <c r="E187" i="49" s="1"/>
  <c r="C188" i="49"/>
  <c r="Z219" i="48"/>
  <c r="AF219" i="48"/>
  <c r="W220" i="48"/>
  <c r="N220" i="48"/>
  <c r="F220" i="48"/>
  <c r="V220" i="48"/>
  <c r="M220" i="48"/>
  <c r="E220" i="48"/>
  <c r="U220" i="48"/>
  <c r="L220" i="48"/>
  <c r="AA220" i="48" s="1"/>
  <c r="D220" i="48"/>
  <c r="T220" i="48"/>
  <c r="K220" i="48"/>
  <c r="C220" i="48"/>
  <c r="AG220" i="48" s="1"/>
  <c r="S220" i="48"/>
  <c r="AD220" i="48" s="1"/>
  <c r="J220" i="48"/>
  <c r="Q220" i="48"/>
  <c r="AB220" i="48" s="1"/>
  <c r="I220" i="48"/>
  <c r="P220" i="48"/>
  <c r="H220" i="48"/>
  <c r="O220" i="48"/>
  <c r="X220" i="48"/>
  <c r="G220" i="48"/>
  <c r="AE219" i="48"/>
  <c r="AK219" i="48"/>
  <c r="A222" i="48"/>
  <c r="B221" i="48"/>
  <c r="AH218" i="48"/>
  <c r="AJ218" i="48"/>
  <c r="AB94" i="48" l="1"/>
  <c r="T94" i="48"/>
  <c r="AF94" i="48"/>
  <c r="AA94" i="48"/>
  <c r="N94" i="48"/>
  <c r="K94" i="48"/>
  <c r="AG126" i="48"/>
  <c r="M126" i="48"/>
  <c r="I126" i="48"/>
  <c r="AM126" i="48" s="1"/>
  <c r="D126" i="48"/>
  <c r="E127" i="48"/>
  <c r="C189" i="49"/>
  <c r="D188" i="49"/>
  <c r="E188" i="49" s="1"/>
  <c r="F187" i="49"/>
  <c r="G187" i="49" s="1"/>
  <c r="B187" i="49"/>
  <c r="Z220" i="48"/>
  <c r="V221" i="48"/>
  <c r="M221" i="48"/>
  <c r="E221" i="48"/>
  <c r="U221" i="48"/>
  <c r="L221" i="48"/>
  <c r="AA221" i="48" s="1"/>
  <c r="D221" i="48"/>
  <c r="T221" i="48"/>
  <c r="K221" i="48"/>
  <c r="C221" i="48"/>
  <c r="AG221" i="48" s="1"/>
  <c r="S221" i="48"/>
  <c r="AD221" i="48" s="1"/>
  <c r="J221" i="48"/>
  <c r="Q221" i="48"/>
  <c r="AB221" i="48" s="1"/>
  <c r="I221" i="48"/>
  <c r="P221" i="48"/>
  <c r="H221" i="48"/>
  <c r="X221" i="48"/>
  <c r="O221" i="48"/>
  <c r="G221" i="48"/>
  <c r="N221" i="48"/>
  <c r="F221" i="48"/>
  <c r="W221" i="48"/>
  <c r="A223" i="48"/>
  <c r="B222" i="48"/>
  <c r="AF220" i="48"/>
  <c r="AE220" i="48"/>
  <c r="AK220" i="48"/>
  <c r="AJ219" i="48"/>
  <c r="AH219" i="48"/>
  <c r="S127" i="48" l="1"/>
  <c r="AD127" i="48" s="1"/>
  <c r="C127" i="48"/>
  <c r="AN126" i="48"/>
  <c r="O94" i="48"/>
  <c r="V94" i="48" s="1"/>
  <c r="Z94" i="48"/>
  <c r="W94" i="48"/>
  <c r="J95" i="48" s="1"/>
  <c r="AK94" i="48"/>
  <c r="AE94" i="48"/>
  <c r="F188" i="49"/>
  <c r="G188" i="49" s="1"/>
  <c r="B188" i="49"/>
  <c r="D189" i="49"/>
  <c r="E189" i="49" s="1"/>
  <c r="C190" i="49"/>
  <c r="Z221" i="48"/>
  <c r="U222" i="48"/>
  <c r="L222" i="48"/>
  <c r="AA222" i="48" s="1"/>
  <c r="D222" i="48"/>
  <c r="T222" i="48"/>
  <c r="K222" i="48"/>
  <c r="C222" i="48"/>
  <c r="AG222" i="48" s="1"/>
  <c r="S222" i="48"/>
  <c r="AD222" i="48" s="1"/>
  <c r="J222" i="48"/>
  <c r="Q222" i="48"/>
  <c r="AB222" i="48" s="1"/>
  <c r="I222" i="48"/>
  <c r="P222" i="48"/>
  <c r="H222" i="48"/>
  <c r="X222" i="48"/>
  <c r="O222" i="48"/>
  <c r="G222" i="48"/>
  <c r="W222" i="48"/>
  <c r="N222" i="48"/>
  <c r="F222" i="48"/>
  <c r="V222" i="48"/>
  <c r="E222" i="48"/>
  <c r="M222" i="48"/>
  <c r="A224" i="48"/>
  <c r="B223" i="48"/>
  <c r="AF221" i="48"/>
  <c r="AJ220" i="48"/>
  <c r="AH220" i="48"/>
  <c r="AE221" i="48"/>
  <c r="AK221" i="48"/>
  <c r="AJ94" i="48" l="1"/>
  <c r="AH94" i="48"/>
  <c r="X95" i="48"/>
  <c r="Q95" i="48"/>
  <c r="L95" i="48"/>
  <c r="AG127" i="48"/>
  <c r="D127" i="48"/>
  <c r="I127" i="48"/>
  <c r="AM127" i="48" s="1"/>
  <c r="M127" i="48"/>
  <c r="E128" i="48"/>
  <c r="D190" i="49"/>
  <c r="E190" i="49" s="1"/>
  <c r="C191" i="49"/>
  <c r="F189" i="49"/>
  <c r="G189" i="49" s="1"/>
  <c r="B189" i="49"/>
  <c r="A225" i="48"/>
  <c r="B224" i="48"/>
  <c r="Z222" i="48"/>
  <c r="AF222" i="48"/>
  <c r="AK222" i="48"/>
  <c r="AE222" i="48"/>
  <c r="AJ221" i="48"/>
  <c r="AH221" i="48"/>
  <c r="T223" i="48"/>
  <c r="K223" i="48"/>
  <c r="C223" i="48"/>
  <c r="AG223" i="48" s="1"/>
  <c r="S223" i="48"/>
  <c r="AD223" i="48" s="1"/>
  <c r="J223" i="48"/>
  <c r="Q223" i="48"/>
  <c r="AB223" i="48" s="1"/>
  <c r="I223" i="48"/>
  <c r="P223" i="48"/>
  <c r="H223" i="48"/>
  <c r="X223" i="48"/>
  <c r="O223" i="48"/>
  <c r="G223" i="48"/>
  <c r="W223" i="48"/>
  <c r="N223" i="48"/>
  <c r="F223" i="48"/>
  <c r="V223" i="48"/>
  <c r="M223" i="48"/>
  <c r="E223" i="48"/>
  <c r="U223" i="48"/>
  <c r="L223" i="48"/>
  <c r="AA223" i="48" s="1"/>
  <c r="D223" i="48"/>
  <c r="C128" i="48" l="1"/>
  <c r="S128" i="48"/>
  <c r="AD128" i="48" s="1"/>
  <c r="AN127" i="48"/>
  <c r="AA95" i="48"/>
  <c r="N95" i="48"/>
  <c r="K95" i="48"/>
  <c r="AB95" i="48"/>
  <c r="T95" i="48"/>
  <c r="AF95" i="48"/>
  <c r="D191" i="49"/>
  <c r="E191" i="49" s="1"/>
  <c r="C192" i="49"/>
  <c r="F190" i="49"/>
  <c r="G190" i="49" s="1"/>
  <c r="B190" i="49"/>
  <c r="AJ222" i="48"/>
  <c r="AH222" i="48"/>
  <c r="S224" i="48"/>
  <c r="AD224" i="48" s="1"/>
  <c r="J224" i="48"/>
  <c r="Q224" i="48"/>
  <c r="AB224" i="48" s="1"/>
  <c r="I224" i="48"/>
  <c r="P224" i="48"/>
  <c r="H224" i="48"/>
  <c r="X224" i="48"/>
  <c r="O224" i="48"/>
  <c r="G224" i="48"/>
  <c r="W224" i="48"/>
  <c r="N224" i="48"/>
  <c r="F224" i="48"/>
  <c r="V224" i="48"/>
  <c r="M224" i="48"/>
  <c r="E224" i="48"/>
  <c r="U224" i="48"/>
  <c r="L224" i="48"/>
  <c r="AA224" i="48" s="1"/>
  <c r="D224" i="48"/>
  <c r="K224" i="48"/>
  <c r="C224" i="48"/>
  <c r="AG224" i="48" s="1"/>
  <c r="T224" i="48"/>
  <c r="A226" i="48"/>
  <c r="B225" i="48"/>
  <c r="Z223" i="48"/>
  <c r="AF223" i="48"/>
  <c r="AK223" i="48"/>
  <c r="AE223" i="48"/>
  <c r="O95" i="48" l="1"/>
  <c r="V95" i="48" s="1"/>
  <c r="Z95" i="48"/>
  <c r="W95" i="48"/>
  <c r="J96" i="48" s="1"/>
  <c r="AK95" i="48"/>
  <c r="AE95" i="48"/>
  <c r="AG128" i="48"/>
  <c r="I128" i="48"/>
  <c r="AM128" i="48" s="1"/>
  <c r="AN128" i="48" s="1"/>
  <c r="M128" i="48"/>
  <c r="D128" i="48"/>
  <c r="E129" i="48"/>
  <c r="D192" i="49"/>
  <c r="E192" i="49" s="1"/>
  <c r="C193" i="49"/>
  <c r="F191" i="49"/>
  <c r="G191" i="49" s="1"/>
  <c r="B191" i="49"/>
  <c r="AJ223" i="48"/>
  <c r="AH223" i="48"/>
  <c r="AF224" i="48"/>
  <c r="Q225" i="48"/>
  <c r="AB225" i="48" s="1"/>
  <c r="I225" i="48"/>
  <c r="P225" i="48"/>
  <c r="H225" i="48"/>
  <c r="X225" i="48"/>
  <c r="O225" i="48"/>
  <c r="G225" i="48"/>
  <c r="W225" i="48"/>
  <c r="N225" i="48"/>
  <c r="F225" i="48"/>
  <c r="V225" i="48"/>
  <c r="M225" i="48"/>
  <c r="E225" i="48"/>
  <c r="U225" i="48"/>
  <c r="L225" i="48"/>
  <c r="AA225" i="48" s="1"/>
  <c r="D225" i="48"/>
  <c r="T225" i="48"/>
  <c r="K225" i="48"/>
  <c r="C225" i="48"/>
  <c r="AG225" i="48" s="1"/>
  <c r="S225" i="48"/>
  <c r="AD225" i="48" s="1"/>
  <c r="J225" i="48"/>
  <c r="A227" i="48"/>
  <c r="B226" i="48"/>
  <c r="AK224" i="48"/>
  <c r="AE224" i="48"/>
  <c r="Z224" i="48"/>
  <c r="S129" i="48" l="1"/>
  <c r="AD129" i="48" s="1"/>
  <c r="C129" i="48"/>
  <c r="AJ95" i="48"/>
  <c r="AH95" i="48"/>
  <c r="L96" i="48"/>
  <c r="X96" i="48"/>
  <c r="Q96" i="48"/>
  <c r="D193" i="49"/>
  <c r="E193" i="49" s="1"/>
  <c r="C194" i="49"/>
  <c r="F192" i="49"/>
  <c r="G192" i="49" s="1"/>
  <c r="B192" i="49"/>
  <c r="AE225" i="48"/>
  <c r="AK225" i="48"/>
  <c r="AJ224" i="48"/>
  <c r="AH224" i="48"/>
  <c r="Z225" i="48"/>
  <c r="P226" i="48"/>
  <c r="H226" i="48"/>
  <c r="X226" i="48"/>
  <c r="O226" i="48"/>
  <c r="G226" i="48"/>
  <c r="W226" i="48"/>
  <c r="N226" i="48"/>
  <c r="F226" i="48"/>
  <c r="V226" i="48"/>
  <c r="M226" i="48"/>
  <c r="E226" i="48"/>
  <c r="U226" i="48"/>
  <c r="L226" i="48"/>
  <c r="AA226" i="48" s="1"/>
  <c r="D226" i="48"/>
  <c r="T226" i="48"/>
  <c r="K226" i="48"/>
  <c r="C226" i="48"/>
  <c r="AG226" i="48" s="1"/>
  <c r="S226" i="48"/>
  <c r="AD226" i="48" s="1"/>
  <c r="J226" i="48"/>
  <c r="I226" i="48"/>
  <c r="Q226" i="48"/>
  <c r="AB226" i="48" s="1"/>
  <c r="A228" i="48"/>
  <c r="B227" i="48"/>
  <c r="AF225" i="48"/>
  <c r="AB96" i="48" l="1"/>
  <c r="T96" i="48"/>
  <c r="AF96" i="48"/>
  <c r="AA96" i="48"/>
  <c r="N96" i="48"/>
  <c r="K96" i="48"/>
  <c r="AG129" i="48"/>
  <c r="D129" i="48"/>
  <c r="M129" i="48"/>
  <c r="I129" i="48"/>
  <c r="AM129" i="48" s="1"/>
  <c r="E130" i="48"/>
  <c r="C195" i="49"/>
  <c r="D194" i="49"/>
  <c r="E194" i="49" s="1"/>
  <c r="F193" i="49"/>
  <c r="G193" i="49" s="1"/>
  <c r="B193" i="49"/>
  <c r="X227" i="48"/>
  <c r="O227" i="48"/>
  <c r="G227" i="48"/>
  <c r="W227" i="48"/>
  <c r="N227" i="48"/>
  <c r="F227" i="48"/>
  <c r="V227" i="48"/>
  <c r="M227" i="48"/>
  <c r="E227" i="48"/>
  <c r="U227" i="48"/>
  <c r="L227" i="48"/>
  <c r="AA227" i="48" s="1"/>
  <c r="D227" i="48"/>
  <c r="T227" i="48"/>
  <c r="K227" i="48"/>
  <c r="C227" i="48"/>
  <c r="AG227" i="48" s="1"/>
  <c r="S227" i="48"/>
  <c r="AD227" i="48" s="1"/>
  <c r="J227" i="48"/>
  <c r="Q227" i="48"/>
  <c r="AB227" i="48" s="1"/>
  <c r="I227" i="48"/>
  <c r="P227" i="48"/>
  <c r="H227" i="48"/>
  <c r="AE226" i="48"/>
  <c r="AK226" i="48"/>
  <c r="AJ225" i="48"/>
  <c r="AH225" i="48"/>
  <c r="A229" i="48"/>
  <c r="B228" i="48"/>
  <c r="AF226" i="48"/>
  <c r="Z226" i="48"/>
  <c r="S130" i="48" l="1"/>
  <c r="AD130" i="48" s="1"/>
  <c r="C130" i="48"/>
  <c r="AN129" i="48"/>
  <c r="O96" i="48"/>
  <c r="V96" i="48" s="1"/>
  <c r="Z96" i="48"/>
  <c r="W96" i="48"/>
  <c r="J97" i="48" s="1"/>
  <c r="AE96" i="48"/>
  <c r="AK96" i="48"/>
  <c r="F194" i="49"/>
  <c r="G194" i="49" s="1"/>
  <c r="B194" i="49"/>
  <c r="C196" i="49"/>
  <c r="D195" i="49"/>
  <c r="E195" i="49" s="1"/>
  <c r="A230" i="48"/>
  <c r="B229" i="48"/>
  <c r="AE227" i="48"/>
  <c r="AK227" i="48"/>
  <c r="AF227" i="48"/>
  <c r="W228" i="48"/>
  <c r="N228" i="48"/>
  <c r="F228" i="48"/>
  <c r="V228" i="48"/>
  <c r="M228" i="48"/>
  <c r="E228" i="48"/>
  <c r="U228" i="48"/>
  <c r="L228" i="48"/>
  <c r="AA228" i="48" s="1"/>
  <c r="D228" i="48"/>
  <c r="T228" i="48"/>
  <c r="K228" i="48"/>
  <c r="C228" i="48"/>
  <c r="AG228" i="48" s="1"/>
  <c r="S228" i="48"/>
  <c r="AD228" i="48" s="1"/>
  <c r="J228" i="48"/>
  <c r="Q228" i="48"/>
  <c r="AB228" i="48" s="1"/>
  <c r="I228" i="48"/>
  <c r="P228" i="48"/>
  <c r="H228" i="48"/>
  <c r="O228" i="48"/>
  <c r="X228" i="48"/>
  <c r="G228" i="48"/>
  <c r="AH226" i="48"/>
  <c r="AJ226" i="48"/>
  <c r="Z227" i="48"/>
  <c r="AJ96" i="48" l="1"/>
  <c r="AH96" i="48"/>
  <c r="X97" i="48"/>
  <c r="Q97" i="48"/>
  <c r="L97" i="48"/>
  <c r="AG130" i="48"/>
  <c r="M130" i="48"/>
  <c r="D130" i="48"/>
  <c r="I130" i="48"/>
  <c r="AM130" i="48" s="1"/>
  <c r="E131" i="48"/>
  <c r="F195" i="49"/>
  <c r="G195" i="49" s="1"/>
  <c r="B195" i="49"/>
  <c r="D196" i="49"/>
  <c r="E196" i="49" s="1"/>
  <c r="C197" i="49"/>
  <c r="V229" i="48"/>
  <c r="M229" i="48"/>
  <c r="E229" i="48"/>
  <c r="U229" i="48"/>
  <c r="L229" i="48"/>
  <c r="AA229" i="48" s="1"/>
  <c r="D229" i="48"/>
  <c r="T229" i="48"/>
  <c r="K229" i="48"/>
  <c r="C229" i="48"/>
  <c r="AG229" i="48" s="1"/>
  <c r="S229" i="48"/>
  <c r="AD229" i="48" s="1"/>
  <c r="J229" i="48"/>
  <c r="Q229" i="48"/>
  <c r="AB229" i="48" s="1"/>
  <c r="I229" i="48"/>
  <c r="P229" i="48"/>
  <c r="H229" i="48"/>
  <c r="X229" i="48"/>
  <c r="O229" i="48"/>
  <c r="G229" i="48"/>
  <c r="N229" i="48"/>
  <c r="F229" i="48"/>
  <c r="W229" i="48"/>
  <c r="A231" i="48"/>
  <c r="B230" i="48"/>
  <c r="Z228" i="48"/>
  <c r="AF228" i="48"/>
  <c r="AJ227" i="48"/>
  <c r="AH227" i="48"/>
  <c r="AE228" i="48"/>
  <c r="AK228" i="48"/>
  <c r="C131" i="48" l="1"/>
  <c r="S131" i="48"/>
  <c r="AD131" i="48" s="1"/>
  <c r="AN130" i="48"/>
  <c r="AA97" i="48"/>
  <c r="N97" i="48"/>
  <c r="K97" i="48"/>
  <c r="AB97" i="48"/>
  <c r="T97" i="48"/>
  <c r="AF97" i="48"/>
  <c r="D197" i="49"/>
  <c r="E197" i="49" s="1"/>
  <c r="C198" i="49"/>
  <c r="F196" i="49"/>
  <c r="G196" i="49" s="1"/>
  <c r="B196" i="49"/>
  <c r="AJ228" i="48"/>
  <c r="AH228" i="48"/>
  <c r="AE229" i="48"/>
  <c r="AK229" i="48"/>
  <c r="U230" i="48"/>
  <c r="L230" i="48"/>
  <c r="AA230" i="48" s="1"/>
  <c r="D230" i="48"/>
  <c r="T230" i="48"/>
  <c r="K230" i="48"/>
  <c r="C230" i="48"/>
  <c r="AG230" i="48" s="1"/>
  <c r="S230" i="48"/>
  <c r="AD230" i="48" s="1"/>
  <c r="J230" i="48"/>
  <c r="Q230" i="48"/>
  <c r="AB230" i="48" s="1"/>
  <c r="I230" i="48"/>
  <c r="P230" i="48"/>
  <c r="H230" i="48"/>
  <c r="X230" i="48"/>
  <c r="O230" i="48"/>
  <c r="G230" i="48"/>
  <c r="W230" i="48"/>
  <c r="N230" i="48"/>
  <c r="F230" i="48"/>
  <c r="V230" i="48"/>
  <c r="E230" i="48"/>
  <c r="M230" i="48"/>
  <c r="A232" i="48"/>
  <c r="B231" i="48"/>
  <c r="Z229" i="48"/>
  <c r="AF229" i="48"/>
  <c r="O97" i="48" l="1"/>
  <c r="V97" i="48" s="1"/>
  <c r="Z97" i="48"/>
  <c r="W97" i="48"/>
  <c r="J98" i="48" s="1"/>
  <c r="AK97" i="48"/>
  <c r="AE97" i="48"/>
  <c r="AG131" i="48"/>
  <c r="D131" i="48"/>
  <c r="I131" i="48"/>
  <c r="AM131" i="48" s="1"/>
  <c r="M131" i="48"/>
  <c r="E132" i="48"/>
  <c r="C199" i="49"/>
  <c r="D198" i="49"/>
  <c r="E198" i="49" s="1"/>
  <c r="F197" i="49"/>
  <c r="G197" i="49" s="1"/>
  <c r="B197" i="49"/>
  <c r="Z230" i="48"/>
  <c r="AF230" i="48"/>
  <c r="AK230" i="48"/>
  <c r="AE230" i="48"/>
  <c r="T231" i="48"/>
  <c r="K231" i="48"/>
  <c r="C231" i="48"/>
  <c r="AG231" i="48" s="1"/>
  <c r="S231" i="48"/>
  <c r="AD231" i="48" s="1"/>
  <c r="J231" i="48"/>
  <c r="Q231" i="48"/>
  <c r="AB231" i="48" s="1"/>
  <c r="I231" i="48"/>
  <c r="P231" i="48"/>
  <c r="H231" i="48"/>
  <c r="X231" i="48"/>
  <c r="O231" i="48"/>
  <c r="G231" i="48"/>
  <c r="W231" i="48"/>
  <c r="N231" i="48"/>
  <c r="F231" i="48"/>
  <c r="V231" i="48"/>
  <c r="M231" i="48"/>
  <c r="E231" i="48"/>
  <c r="U231" i="48"/>
  <c r="L231" i="48"/>
  <c r="AA231" i="48" s="1"/>
  <c r="D231" i="48"/>
  <c r="A233" i="48"/>
  <c r="B232" i="48"/>
  <c r="AJ229" i="48"/>
  <c r="AH229" i="48"/>
  <c r="C132" i="48" l="1"/>
  <c r="S132" i="48"/>
  <c r="AD132" i="48" s="1"/>
  <c r="AN131" i="48"/>
  <c r="AJ97" i="48"/>
  <c r="AH97" i="48"/>
  <c r="Q98" i="48"/>
  <c r="X98" i="48"/>
  <c r="L98" i="48"/>
  <c r="F198" i="49"/>
  <c r="G198" i="49" s="1"/>
  <c r="B198" i="49"/>
  <c r="D199" i="49"/>
  <c r="E199" i="49" s="1"/>
  <c r="C200" i="49"/>
  <c r="S232" i="48"/>
  <c r="AD232" i="48" s="1"/>
  <c r="J232" i="48"/>
  <c r="Q232" i="48"/>
  <c r="AB232" i="48" s="1"/>
  <c r="I232" i="48"/>
  <c r="P232" i="48"/>
  <c r="H232" i="48"/>
  <c r="X232" i="48"/>
  <c r="O232" i="48"/>
  <c r="G232" i="48"/>
  <c r="W232" i="48"/>
  <c r="N232" i="48"/>
  <c r="F232" i="48"/>
  <c r="V232" i="48"/>
  <c r="M232" i="48"/>
  <c r="E232" i="48"/>
  <c r="U232" i="48"/>
  <c r="L232" i="48"/>
  <c r="AA232" i="48" s="1"/>
  <c r="D232" i="48"/>
  <c r="K232" i="48"/>
  <c r="C232" i="48"/>
  <c r="AG232" i="48" s="1"/>
  <c r="T232" i="48"/>
  <c r="AJ230" i="48"/>
  <c r="AH230" i="48"/>
  <c r="AF231" i="48"/>
  <c r="AK231" i="48"/>
  <c r="AE231" i="48"/>
  <c r="Z231" i="48"/>
  <c r="A234" i="48"/>
  <c r="B233" i="48"/>
  <c r="AA98" i="48" l="1"/>
  <c r="N98" i="48"/>
  <c r="K98" i="48"/>
  <c r="AB98" i="48"/>
  <c r="T98" i="48"/>
  <c r="AF98" i="48"/>
  <c r="AG132" i="48"/>
  <c r="M132" i="48"/>
  <c r="I132" i="48"/>
  <c r="AM132" i="48" s="1"/>
  <c r="D132" i="48"/>
  <c r="E133" i="48"/>
  <c r="D200" i="49"/>
  <c r="E200" i="49" s="1"/>
  <c r="C201" i="49"/>
  <c r="F199" i="49"/>
  <c r="G199" i="49" s="1"/>
  <c r="B199" i="49"/>
  <c r="Z232" i="48"/>
  <c r="AF232" i="48"/>
  <c r="AJ231" i="48"/>
  <c r="AH231" i="48"/>
  <c r="AK232" i="48"/>
  <c r="AE232" i="48"/>
  <c r="Q233" i="48"/>
  <c r="AB233" i="48" s="1"/>
  <c r="I233" i="48"/>
  <c r="P233" i="48"/>
  <c r="H233" i="48"/>
  <c r="X233" i="48"/>
  <c r="O233" i="48"/>
  <c r="G233" i="48"/>
  <c r="W233" i="48"/>
  <c r="N233" i="48"/>
  <c r="F233" i="48"/>
  <c r="V233" i="48"/>
  <c r="M233" i="48"/>
  <c r="E233" i="48"/>
  <c r="U233" i="48"/>
  <c r="L233" i="48"/>
  <c r="AA233" i="48" s="1"/>
  <c r="D233" i="48"/>
  <c r="T233" i="48"/>
  <c r="K233" i="48"/>
  <c r="C233" i="48"/>
  <c r="AG233" i="48" s="1"/>
  <c r="S233" i="48"/>
  <c r="AD233" i="48" s="1"/>
  <c r="J233" i="48"/>
  <c r="A235" i="48"/>
  <c r="B234" i="48"/>
  <c r="AN132" i="48" l="1"/>
  <c r="C133" i="48"/>
  <c r="S133" i="48"/>
  <c r="AD133" i="48" s="1"/>
  <c r="O98" i="48"/>
  <c r="V98" i="48" s="1"/>
  <c r="Z98" i="48"/>
  <c r="W98" i="48"/>
  <c r="J99" i="48" s="1"/>
  <c r="AE98" i="48"/>
  <c r="AK98" i="48"/>
  <c r="D201" i="49"/>
  <c r="E201" i="49" s="1"/>
  <c r="C202" i="49"/>
  <c r="F200" i="49"/>
  <c r="G200" i="49" s="1"/>
  <c r="B200" i="49"/>
  <c r="Z233" i="48"/>
  <c r="AF233" i="48"/>
  <c r="AJ232" i="48"/>
  <c r="AH232" i="48"/>
  <c r="A236" i="48"/>
  <c r="B235" i="48"/>
  <c r="AE233" i="48"/>
  <c r="AK233" i="48"/>
  <c r="P234" i="48"/>
  <c r="H234" i="48"/>
  <c r="X234" i="48"/>
  <c r="O234" i="48"/>
  <c r="G234" i="48"/>
  <c r="W234" i="48"/>
  <c r="N234" i="48"/>
  <c r="F234" i="48"/>
  <c r="V234" i="48"/>
  <c r="M234" i="48"/>
  <c r="E234" i="48"/>
  <c r="U234" i="48"/>
  <c r="L234" i="48"/>
  <c r="AA234" i="48" s="1"/>
  <c r="D234" i="48"/>
  <c r="T234" i="48"/>
  <c r="K234" i="48"/>
  <c r="C234" i="48"/>
  <c r="AG234" i="48" s="1"/>
  <c r="S234" i="48"/>
  <c r="AD234" i="48" s="1"/>
  <c r="J234" i="48"/>
  <c r="I234" i="48"/>
  <c r="Q234" i="48"/>
  <c r="AB234" i="48" s="1"/>
  <c r="AJ98" i="48" l="1"/>
  <c r="AH98" i="48"/>
  <c r="L99" i="48"/>
  <c r="Q99" i="48"/>
  <c r="X99" i="48"/>
  <c r="AG133" i="48"/>
  <c r="M133" i="48"/>
  <c r="D133" i="48"/>
  <c r="I133" i="48"/>
  <c r="AM133" i="48" s="1"/>
  <c r="E134" i="48"/>
  <c r="D202" i="49"/>
  <c r="E202" i="49" s="1"/>
  <c r="C203" i="49"/>
  <c r="F201" i="49"/>
  <c r="G201" i="49" s="1"/>
  <c r="B201" i="49"/>
  <c r="X235" i="48"/>
  <c r="O235" i="48"/>
  <c r="G235" i="48"/>
  <c r="W235" i="48"/>
  <c r="N235" i="48"/>
  <c r="F235" i="48"/>
  <c r="V235" i="48"/>
  <c r="M235" i="48"/>
  <c r="E235" i="48"/>
  <c r="U235" i="48"/>
  <c r="L235" i="48"/>
  <c r="AA235" i="48" s="1"/>
  <c r="D235" i="48"/>
  <c r="T235" i="48"/>
  <c r="K235" i="48"/>
  <c r="C235" i="48"/>
  <c r="AG235" i="48" s="1"/>
  <c r="S235" i="48"/>
  <c r="AD235" i="48" s="1"/>
  <c r="J235" i="48"/>
  <c r="Q235" i="48"/>
  <c r="AB235" i="48" s="1"/>
  <c r="I235" i="48"/>
  <c r="P235" i="48"/>
  <c r="H235" i="48"/>
  <c r="Z234" i="48"/>
  <c r="A237" i="48"/>
  <c r="B236" i="48"/>
  <c r="AJ233" i="48"/>
  <c r="AH233" i="48"/>
  <c r="AF234" i="48"/>
  <c r="AE234" i="48"/>
  <c r="AK234" i="48"/>
  <c r="AN133" i="48" l="1"/>
  <c r="C134" i="48"/>
  <c r="S134" i="48"/>
  <c r="AD134" i="48" s="1"/>
  <c r="AB99" i="48"/>
  <c r="T99" i="48"/>
  <c r="AF99" i="48"/>
  <c r="AA99" i="48"/>
  <c r="N99" i="48"/>
  <c r="K99" i="48"/>
  <c r="D203" i="49"/>
  <c r="E203" i="49" s="1"/>
  <c r="C204" i="49"/>
  <c r="F202" i="49"/>
  <c r="G202" i="49" s="1"/>
  <c r="B202" i="49"/>
  <c r="AF235" i="48"/>
  <c r="AE235" i="48"/>
  <c r="AK235" i="48"/>
  <c r="W236" i="48"/>
  <c r="N236" i="48"/>
  <c r="F236" i="48"/>
  <c r="V236" i="48"/>
  <c r="M236" i="48"/>
  <c r="E236" i="48"/>
  <c r="U236" i="48"/>
  <c r="L236" i="48"/>
  <c r="AA236" i="48" s="1"/>
  <c r="D236" i="48"/>
  <c r="T236" i="48"/>
  <c r="K236" i="48"/>
  <c r="C236" i="48"/>
  <c r="AG236" i="48" s="1"/>
  <c r="S236" i="48"/>
  <c r="AD236" i="48" s="1"/>
  <c r="J236" i="48"/>
  <c r="Q236" i="48"/>
  <c r="AB236" i="48" s="1"/>
  <c r="I236" i="48"/>
  <c r="P236" i="48"/>
  <c r="H236" i="48"/>
  <c r="O236" i="48"/>
  <c r="X236" i="48"/>
  <c r="G236" i="48"/>
  <c r="AH234" i="48"/>
  <c r="AJ234" i="48"/>
  <c r="A238" i="48"/>
  <c r="B237" i="48"/>
  <c r="Z235" i="48"/>
  <c r="O99" i="48" l="1"/>
  <c r="V99" i="48" s="1"/>
  <c r="Z99" i="48"/>
  <c r="W99" i="48"/>
  <c r="J100" i="48" s="1"/>
  <c r="AK99" i="48"/>
  <c r="AE99" i="48"/>
  <c r="AG134" i="48"/>
  <c r="M134" i="48"/>
  <c r="I134" i="48"/>
  <c r="AM134" i="48" s="1"/>
  <c r="D134" i="48"/>
  <c r="E135" i="48"/>
  <c r="D204" i="49"/>
  <c r="E204" i="49" s="1"/>
  <c r="C205" i="49"/>
  <c r="F203" i="49"/>
  <c r="G203" i="49" s="1"/>
  <c r="B203" i="49"/>
  <c r="AJ235" i="48"/>
  <c r="AH235" i="48"/>
  <c r="Z236" i="48"/>
  <c r="V237" i="48"/>
  <c r="M237" i="48"/>
  <c r="E237" i="48"/>
  <c r="U237" i="48"/>
  <c r="L237" i="48"/>
  <c r="AA237" i="48" s="1"/>
  <c r="D237" i="48"/>
  <c r="T237" i="48"/>
  <c r="K237" i="48"/>
  <c r="C237" i="48"/>
  <c r="AG237" i="48" s="1"/>
  <c r="S237" i="48"/>
  <c r="AD237" i="48" s="1"/>
  <c r="J237" i="48"/>
  <c r="Q237" i="48"/>
  <c r="AB237" i="48" s="1"/>
  <c r="I237" i="48"/>
  <c r="P237" i="48"/>
  <c r="H237" i="48"/>
  <c r="X237" i="48"/>
  <c r="O237" i="48"/>
  <c r="G237" i="48"/>
  <c r="N237" i="48"/>
  <c r="F237" i="48"/>
  <c r="W237" i="48"/>
  <c r="AF236" i="48"/>
  <c r="A239" i="48"/>
  <c r="B238" i="48"/>
  <c r="AE236" i="48"/>
  <c r="AK236" i="48"/>
  <c r="AN134" i="48" l="1"/>
  <c r="S135" i="48"/>
  <c r="AD135" i="48" s="1"/>
  <c r="C135" i="48"/>
  <c r="AJ99" i="48"/>
  <c r="AH99" i="48"/>
  <c r="X100" i="48"/>
  <c r="L100" i="48"/>
  <c r="Q100" i="48"/>
  <c r="D205" i="49"/>
  <c r="E205" i="49" s="1"/>
  <c r="C206" i="49"/>
  <c r="F204" i="49"/>
  <c r="G204" i="49" s="1"/>
  <c r="B204" i="49"/>
  <c r="U238" i="48"/>
  <c r="L238" i="48"/>
  <c r="AA238" i="48" s="1"/>
  <c r="T238" i="48"/>
  <c r="S238" i="48"/>
  <c r="AD238" i="48" s="1"/>
  <c r="Q238" i="48"/>
  <c r="AB238" i="48" s="1"/>
  <c r="I238" i="48"/>
  <c r="X238" i="48"/>
  <c r="O238" i="48"/>
  <c r="N238" i="48"/>
  <c r="D238" i="48"/>
  <c r="M238" i="48"/>
  <c r="C238" i="48"/>
  <c r="AG238" i="48" s="1"/>
  <c r="K238" i="48"/>
  <c r="J238" i="48"/>
  <c r="H238" i="48"/>
  <c r="W238" i="48"/>
  <c r="G238" i="48"/>
  <c r="V238" i="48"/>
  <c r="F238" i="48"/>
  <c r="E238" i="48"/>
  <c r="P238" i="48"/>
  <c r="A240" i="48"/>
  <c r="B239" i="48"/>
  <c r="Z237" i="48"/>
  <c r="AF237" i="48"/>
  <c r="AJ236" i="48"/>
  <c r="AH236" i="48"/>
  <c r="AE237" i="48"/>
  <c r="AK237" i="48"/>
  <c r="AB100" i="48" l="1"/>
  <c r="T100" i="48"/>
  <c r="AF100" i="48"/>
  <c r="AA100" i="48"/>
  <c r="N100" i="48"/>
  <c r="K100" i="48"/>
  <c r="AG135" i="48"/>
  <c r="D135" i="48"/>
  <c r="I135" i="48"/>
  <c r="AM135" i="48" s="1"/>
  <c r="M135" i="48"/>
  <c r="E136" i="48"/>
  <c r="D206" i="49"/>
  <c r="E206" i="49" s="1"/>
  <c r="C207" i="49"/>
  <c r="F205" i="49"/>
  <c r="G205" i="49" s="1"/>
  <c r="B205" i="49"/>
  <c r="AF238" i="48"/>
  <c r="AK238" i="48"/>
  <c r="AE238" i="48"/>
  <c r="Z238" i="48"/>
  <c r="T239" i="48"/>
  <c r="K239" i="48"/>
  <c r="C239" i="48"/>
  <c r="AG239" i="48" s="1"/>
  <c r="S239" i="48"/>
  <c r="AD239" i="48" s="1"/>
  <c r="J239" i="48"/>
  <c r="Q239" i="48"/>
  <c r="AB239" i="48" s="1"/>
  <c r="I239" i="48"/>
  <c r="P239" i="48"/>
  <c r="H239" i="48"/>
  <c r="W239" i="48"/>
  <c r="N239" i="48"/>
  <c r="F239" i="48"/>
  <c r="M239" i="48"/>
  <c r="L239" i="48"/>
  <c r="AA239" i="48" s="1"/>
  <c r="G239" i="48"/>
  <c r="E239" i="48"/>
  <c r="X239" i="48"/>
  <c r="D239" i="48"/>
  <c r="V239" i="48"/>
  <c r="U239" i="48"/>
  <c r="O239" i="48"/>
  <c r="AJ237" i="48"/>
  <c r="AH237" i="48"/>
  <c r="A241" i="48"/>
  <c r="B240" i="48"/>
  <c r="S136" i="48" l="1"/>
  <c r="AD136" i="48" s="1"/>
  <c r="C136" i="48"/>
  <c r="AN135" i="48"/>
  <c r="O100" i="48"/>
  <c r="V100" i="48" s="1"/>
  <c r="Z100" i="48"/>
  <c r="W100" i="48"/>
  <c r="J101" i="48" s="1"/>
  <c r="AK100" i="48"/>
  <c r="AE100" i="48"/>
  <c r="D207" i="49"/>
  <c r="E207" i="49" s="1"/>
  <c r="C208" i="49"/>
  <c r="F206" i="49"/>
  <c r="G206" i="49" s="1"/>
  <c r="B206" i="49"/>
  <c r="B241" i="48"/>
  <c r="A242" i="48"/>
  <c r="AJ238" i="48"/>
  <c r="AH238" i="48"/>
  <c r="AF239" i="48"/>
  <c r="Z239" i="48"/>
  <c r="AK239" i="48"/>
  <c r="AE239" i="48"/>
  <c r="S240" i="48"/>
  <c r="AD240" i="48" s="1"/>
  <c r="J240" i="48"/>
  <c r="Q240" i="48"/>
  <c r="AB240" i="48" s="1"/>
  <c r="I240" i="48"/>
  <c r="P240" i="48"/>
  <c r="H240" i="48"/>
  <c r="X240" i="48"/>
  <c r="O240" i="48"/>
  <c r="G240" i="48"/>
  <c r="V240" i="48"/>
  <c r="M240" i="48"/>
  <c r="E240" i="48"/>
  <c r="L240" i="48"/>
  <c r="AA240" i="48" s="1"/>
  <c r="K240" i="48"/>
  <c r="F240" i="48"/>
  <c r="D240" i="48"/>
  <c r="W240" i="48"/>
  <c r="C240" i="48"/>
  <c r="AG240" i="48" s="1"/>
  <c r="U240" i="48"/>
  <c r="T240" i="48"/>
  <c r="N240" i="48"/>
  <c r="AJ100" i="48" l="1"/>
  <c r="AH100" i="48"/>
  <c r="X101" i="48"/>
  <c r="Q101" i="48"/>
  <c r="L101" i="48"/>
  <c r="AG136" i="48"/>
  <c r="M136" i="48"/>
  <c r="D136" i="48"/>
  <c r="I136" i="48"/>
  <c r="AM136" i="48" s="1"/>
  <c r="E137" i="48"/>
  <c r="D208" i="49"/>
  <c r="E208" i="49" s="1"/>
  <c r="C209" i="49"/>
  <c r="F207" i="49"/>
  <c r="G207" i="49" s="1"/>
  <c r="B207" i="49"/>
  <c r="A243" i="48"/>
  <c r="B242" i="48"/>
  <c r="Q241" i="48"/>
  <c r="AB241" i="48" s="1"/>
  <c r="I241" i="48"/>
  <c r="P241" i="48"/>
  <c r="H241" i="48"/>
  <c r="X241" i="48"/>
  <c r="O241" i="48"/>
  <c r="G241" i="48"/>
  <c r="W241" i="48"/>
  <c r="N241" i="48"/>
  <c r="F241" i="48"/>
  <c r="U241" i="48"/>
  <c r="L241" i="48"/>
  <c r="AA241" i="48" s="1"/>
  <c r="D241" i="48"/>
  <c r="M241" i="48"/>
  <c r="K241" i="48"/>
  <c r="J241" i="48"/>
  <c r="E241" i="48"/>
  <c r="C241" i="48"/>
  <c r="AG241" i="48" s="1"/>
  <c r="V241" i="48"/>
  <c r="T241" i="48"/>
  <c r="S241" i="48"/>
  <c r="AD241" i="48" s="1"/>
  <c r="AJ239" i="48"/>
  <c r="AH239" i="48"/>
  <c r="AF240" i="48"/>
  <c r="Z240" i="48"/>
  <c r="AK240" i="48"/>
  <c r="AE240" i="48"/>
  <c r="C137" i="48" l="1"/>
  <c r="S137" i="48"/>
  <c r="AD137" i="48" s="1"/>
  <c r="AN136" i="48"/>
  <c r="AA101" i="48"/>
  <c r="N101" i="48"/>
  <c r="K101" i="48"/>
  <c r="AB101" i="48"/>
  <c r="T101" i="48"/>
  <c r="AF101" i="48"/>
  <c r="D209" i="49"/>
  <c r="E209" i="49" s="1"/>
  <c r="C210" i="49"/>
  <c r="F208" i="49"/>
  <c r="G208" i="49" s="1"/>
  <c r="B208" i="49"/>
  <c r="P242" i="48"/>
  <c r="H242" i="48"/>
  <c r="X242" i="48"/>
  <c r="O242" i="48"/>
  <c r="G242" i="48"/>
  <c r="W242" i="48"/>
  <c r="N242" i="48"/>
  <c r="F242" i="48"/>
  <c r="V242" i="48"/>
  <c r="M242" i="48"/>
  <c r="E242" i="48"/>
  <c r="T242" i="48"/>
  <c r="K242" i="48"/>
  <c r="C242" i="48"/>
  <c r="AG242" i="48" s="1"/>
  <c r="Q242" i="48"/>
  <c r="AB242" i="48" s="1"/>
  <c r="L242" i="48"/>
  <c r="AA242" i="48" s="1"/>
  <c r="J242" i="48"/>
  <c r="I242" i="48"/>
  <c r="D242" i="48"/>
  <c r="U242" i="48"/>
  <c r="S242" i="48"/>
  <c r="AD242" i="48" s="1"/>
  <c r="Z241" i="48"/>
  <c r="A244" i="48"/>
  <c r="B243" i="48"/>
  <c r="AF241" i="48"/>
  <c r="AJ240" i="48"/>
  <c r="AH240" i="48"/>
  <c r="AK241" i="48"/>
  <c r="AE241" i="48"/>
  <c r="O101" i="48" l="1"/>
  <c r="V101" i="48" s="1"/>
  <c r="Z101" i="48"/>
  <c r="W101" i="48"/>
  <c r="J102" i="48" s="1"/>
  <c r="AK101" i="48"/>
  <c r="AE101" i="48"/>
  <c r="AG137" i="48"/>
  <c r="I137" i="48"/>
  <c r="AM137" i="48" s="1"/>
  <c r="D137" i="48"/>
  <c r="M137" i="48"/>
  <c r="E138" i="48"/>
  <c r="C211" i="49"/>
  <c r="D210" i="49"/>
  <c r="E210" i="49" s="1"/>
  <c r="F209" i="49"/>
  <c r="G209" i="49" s="1"/>
  <c r="B209" i="49"/>
  <c r="AF242" i="48"/>
  <c r="X243" i="48"/>
  <c r="O243" i="48"/>
  <c r="G243" i="48"/>
  <c r="W243" i="48"/>
  <c r="N243" i="48"/>
  <c r="F243" i="48"/>
  <c r="V243" i="48"/>
  <c r="M243" i="48"/>
  <c r="E243" i="48"/>
  <c r="U243" i="48"/>
  <c r="L243" i="48"/>
  <c r="AA243" i="48" s="1"/>
  <c r="D243" i="48"/>
  <c r="S243" i="48"/>
  <c r="AD243" i="48" s="1"/>
  <c r="J243" i="48"/>
  <c r="P243" i="48"/>
  <c r="K243" i="48"/>
  <c r="I243" i="48"/>
  <c r="H243" i="48"/>
  <c r="C243" i="48"/>
  <c r="AG243" i="48" s="1"/>
  <c r="T243" i="48"/>
  <c r="Q243" i="48"/>
  <c r="AB243" i="48" s="1"/>
  <c r="AE242" i="48"/>
  <c r="AK242" i="48"/>
  <c r="AJ241" i="48"/>
  <c r="AH241" i="48"/>
  <c r="A245" i="48"/>
  <c r="B244" i="48"/>
  <c r="Z242" i="48"/>
  <c r="S138" i="48" l="1"/>
  <c r="AD138" i="48" s="1"/>
  <c r="C138" i="48"/>
  <c r="AN137" i="48"/>
  <c r="AH101" i="48"/>
  <c r="AJ101" i="48"/>
  <c r="L102" i="48"/>
  <c r="Q102" i="48"/>
  <c r="X102" i="48"/>
  <c r="F210" i="49"/>
  <c r="G210" i="49" s="1"/>
  <c r="B210" i="49"/>
  <c r="D211" i="49"/>
  <c r="E211" i="49" s="1"/>
  <c r="C212" i="49"/>
  <c r="AE243" i="48"/>
  <c r="AK243" i="48"/>
  <c r="Z243" i="48"/>
  <c r="W244" i="48"/>
  <c r="N244" i="48"/>
  <c r="F244" i="48"/>
  <c r="V244" i="48"/>
  <c r="M244" i="48"/>
  <c r="E244" i="48"/>
  <c r="U244" i="48"/>
  <c r="L244" i="48"/>
  <c r="AA244" i="48" s="1"/>
  <c r="D244" i="48"/>
  <c r="T244" i="48"/>
  <c r="K244" i="48"/>
  <c r="C244" i="48"/>
  <c r="AG244" i="48" s="1"/>
  <c r="Q244" i="48"/>
  <c r="AB244" i="48" s="1"/>
  <c r="I244" i="48"/>
  <c r="P244" i="48"/>
  <c r="O244" i="48"/>
  <c r="J244" i="48"/>
  <c r="H244" i="48"/>
  <c r="G244" i="48"/>
  <c r="X244" i="48"/>
  <c r="S244" i="48"/>
  <c r="AD244" i="48" s="1"/>
  <c r="A246" i="48"/>
  <c r="B245" i="48"/>
  <c r="AH242" i="48"/>
  <c r="AJ242" i="48"/>
  <c r="AF243" i="48"/>
  <c r="AB102" i="48" l="1"/>
  <c r="T102" i="48"/>
  <c r="AF102" i="48"/>
  <c r="AA102" i="48"/>
  <c r="N102" i="48"/>
  <c r="K102" i="48"/>
  <c r="AG138" i="48"/>
  <c r="D138" i="48"/>
  <c r="M138" i="48"/>
  <c r="I138" i="48"/>
  <c r="AM138" i="48" s="1"/>
  <c r="E139" i="48"/>
  <c r="C213" i="49"/>
  <c r="D212" i="49"/>
  <c r="E212" i="49" s="1"/>
  <c r="F211" i="49"/>
  <c r="G211" i="49" s="1"/>
  <c r="B211" i="49"/>
  <c r="Z244" i="48"/>
  <c r="AF244" i="48"/>
  <c r="AE244" i="48"/>
  <c r="AK244" i="48"/>
  <c r="AJ243" i="48"/>
  <c r="AH243" i="48"/>
  <c r="V245" i="48"/>
  <c r="M245" i="48"/>
  <c r="E245" i="48"/>
  <c r="U245" i="48"/>
  <c r="L245" i="48"/>
  <c r="AA245" i="48" s="1"/>
  <c r="D245" i="48"/>
  <c r="T245" i="48"/>
  <c r="K245" i="48"/>
  <c r="C245" i="48"/>
  <c r="AG245" i="48" s="1"/>
  <c r="S245" i="48"/>
  <c r="AD245" i="48" s="1"/>
  <c r="J245" i="48"/>
  <c r="P245" i="48"/>
  <c r="H245" i="48"/>
  <c r="O245" i="48"/>
  <c r="N245" i="48"/>
  <c r="I245" i="48"/>
  <c r="G245" i="48"/>
  <c r="F245" i="48"/>
  <c r="X245" i="48"/>
  <c r="W245" i="48"/>
  <c r="Q245" i="48"/>
  <c r="AB245" i="48" s="1"/>
  <c r="A247" i="48"/>
  <c r="B246" i="48"/>
  <c r="S139" i="48" l="1"/>
  <c r="AD139" i="48" s="1"/>
  <c r="C139" i="48"/>
  <c r="AN138" i="48"/>
  <c r="O102" i="48"/>
  <c r="V102" i="48" s="1"/>
  <c r="Z102" i="48"/>
  <c r="W102" i="48"/>
  <c r="J103" i="48" s="1"/>
  <c r="AE102" i="48"/>
  <c r="AK102" i="48"/>
  <c r="F212" i="49"/>
  <c r="G212" i="49" s="1"/>
  <c r="B212" i="49"/>
  <c r="D213" i="49"/>
  <c r="E213" i="49" s="1"/>
  <c r="C214" i="49"/>
  <c r="AF245" i="48"/>
  <c r="AE245" i="48"/>
  <c r="AK245" i="48"/>
  <c r="Z245" i="48"/>
  <c r="U246" i="48"/>
  <c r="L246" i="48"/>
  <c r="AA246" i="48" s="1"/>
  <c r="D246" i="48"/>
  <c r="T246" i="48"/>
  <c r="K246" i="48"/>
  <c r="C246" i="48"/>
  <c r="AG246" i="48" s="1"/>
  <c r="S246" i="48"/>
  <c r="AD246" i="48" s="1"/>
  <c r="J246" i="48"/>
  <c r="Q246" i="48"/>
  <c r="AB246" i="48" s="1"/>
  <c r="I246" i="48"/>
  <c r="X246" i="48"/>
  <c r="O246" i="48"/>
  <c r="G246" i="48"/>
  <c r="N246" i="48"/>
  <c r="M246" i="48"/>
  <c r="H246" i="48"/>
  <c r="F246" i="48"/>
  <c r="E246" i="48"/>
  <c r="W246" i="48"/>
  <c r="V246" i="48"/>
  <c r="P246" i="48"/>
  <c r="AJ244" i="48"/>
  <c r="AH244" i="48"/>
  <c r="A248" i="48"/>
  <c r="B247" i="48"/>
  <c r="AJ102" i="48" l="1"/>
  <c r="AH102" i="48"/>
  <c r="X103" i="48"/>
  <c r="L103" i="48"/>
  <c r="Q103" i="48"/>
  <c r="AG139" i="48"/>
  <c r="M139" i="48"/>
  <c r="D139" i="48"/>
  <c r="I139" i="48"/>
  <c r="AM139" i="48" s="1"/>
  <c r="E140" i="48"/>
  <c r="D214" i="49"/>
  <c r="E214" i="49" s="1"/>
  <c r="C215" i="49"/>
  <c r="F213" i="49"/>
  <c r="G213" i="49" s="1"/>
  <c r="B213" i="49"/>
  <c r="T247" i="48"/>
  <c r="K247" i="48"/>
  <c r="C247" i="48"/>
  <c r="AG247" i="48" s="1"/>
  <c r="S247" i="48"/>
  <c r="AD247" i="48" s="1"/>
  <c r="J247" i="48"/>
  <c r="Q247" i="48"/>
  <c r="AB247" i="48" s="1"/>
  <c r="I247" i="48"/>
  <c r="P247" i="48"/>
  <c r="H247" i="48"/>
  <c r="W247" i="48"/>
  <c r="N247" i="48"/>
  <c r="F247" i="48"/>
  <c r="M247" i="48"/>
  <c r="L247" i="48"/>
  <c r="AA247" i="48" s="1"/>
  <c r="G247" i="48"/>
  <c r="E247" i="48"/>
  <c r="X247" i="48"/>
  <c r="D247" i="48"/>
  <c r="V247" i="48"/>
  <c r="U247" i="48"/>
  <c r="O247" i="48"/>
  <c r="Z246" i="48"/>
  <c r="A249" i="48"/>
  <c r="B248" i="48"/>
  <c r="AF246" i="48"/>
  <c r="AH245" i="48"/>
  <c r="AJ245" i="48"/>
  <c r="AK246" i="48"/>
  <c r="AE246" i="48"/>
  <c r="C140" i="48" l="1"/>
  <c r="S140" i="48"/>
  <c r="AD140" i="48" s="1"/>
  <c r="AN139" i="48"/>
  <c r="AB103" i="48"/>
  <c r="T103" i="48"/>
  <c r="AF103" i="48"/>
  <c r="AA103" i="48"/>
  <c r="N103" i="48"/>
  <c r="K103" i="48"/>
  <c r="D215" i="49"/>
  <c r="E215" i="49" s="1"/>
  <c r="C216" i="49"/>
  <c r="F214" i="49"/>
  <c r="G214" i="49" s="1"/>
  <c r="B214" i="49"/>
  <c r="AF247" i="48"/>
  <c r="S248" i="48"/>
  <c r="AD248" i="48" s="1"/>
  <c r="J248" i="48"/>
  <c r="Q248" i="48"/>
  <c r="AB248" i="48" s="1"/>
  <c r="I248" i="48"/>
  <c r="P248" i="48"/>
  <c r="H248" i="48"/>
  <c r="X248" i="48"/>
  <c r="O248" i="48"/>
  <c r="G248" i="48"/>
  <c r="V248" i="48"/>
  <c r="M248" i="48"/>
  <c r="E248" i="48"/>
  <c r="L248" i="48"/>
  <c r="AA248" i="48" s="1"/>
  <c r="K248" i="48"/>
  <c r="F248" i="48"/>
  <c r="D248" i="48"/>
  <c r="W248" i="48"/>
  <c r="C248" i="48"/>
  <c r="AG248" i="48" s="1"/>
  <c r="U248" i="48"/>
  <c r="T248" i="48"/>
  <c r="N248" i="48"/>
  <c r="B249" i="48"/>
  <c r="A250" i="48"/>
  <c r="Z247" i="48"/>
  <c r="AJ246" i="48"/>
  <c r="AH246" i="48"/>
  <c r="AK247" i="48"/>
  <c r="AE247" i="48"/>
  <c r="O103" i="48" l="1"/>
  <c r="V103" i="48" s="1"/>
  <c r="Z103" i="48"/>
  <c r="W103" i="48"/>
  <c r="J104" i="48" s="1"/>
  <c r="AE103" i="48"/>
  <c r="AK103" i="48"/>
  <c r="AG140" i="48"/>
  <c r="D140" i="48"/>
  <c r="M140" i="48"/>
  <c r="I140" i="48"/>
  <c r="AM140" i="48" s="1"/>
  <c r="E141" i="48"/>
  <c r="D216" i="49"/>
  <c r="E216" i="49" s="1"/>
  <c r="C217" i="49"/>
  <c r="F215" i="49"/>
  <c r="G215" i="49" s="1"/>
  <c r="B215" i="49"/>
  <c r="AF248" i="48"/>
  <c r="A251" i="48"/>
  <c r="B250" i="48"/>
  <c r="AJ247" i="48"/>
  <c r="AH247" i="48"/>
  <c r="Q249" i="48"/>
  <c r="AB249" i="48" s="1"/>
  <c r="I249" i="48"/>
  <c r="P249" i="48"/>
  <c r="H249" i="48"/>
  <c r="X249" i="48"/>
  <c r="O249" i="48"/>
  <c r="G249" i="48"/>
  <c r="W249" i="48"/>
  <c r="N249" i="48"/>
  <c r="F249" i="48"/>
  <c r="U249" i="48"/>
  <c r="L249" i="48"/>
  <c r="AA249" i="48" s="1"/>
  <c r="D249" i="48"/>
  <c r="M249" i="48"/>
  <c r="K249" i="48"/>
  <c r="J249" i="48"/>
  <c r="E249" i="48"/>
  <c r="C249" i="48"/>
  <c r="AG249" i="48" s="1"/>
  <c r="V249" i="48"/>
  <c r="T249" i="48"/>
  <c r="S249" i="48"/>
  <c r="AD249" i="48" s="1"/>
  <c r="Z248" i="48"/>
  <c r="AK248" i="48"/>
  <c r="AE248" i="48"/>
  <c r="AN140" i="48" l="1"/>
  <c r="S141" i="48"/>
  <c r="AD141" i="48" s="1"/>
  <c r="C141" i="48"/>
  <c r="AH103" i="48"/>
  <c r="AJ103" i="48"/>
  <c r="X104" i="48"/>
  <c r="Q104" i="48"/>
  <c r="L104" i="48"/>
  <c r="D217" i="49"/>
  <c r="E217" i="49" s="1"/>
  <c r="C218" i="49"/>
  <c r="F216" i="49"/>
  <c r="G216" i="49" s="1"/>
  <c r="B216" i="49"/>
  <c r="A252" i="48"/>
  <c r="B251" i="48"/>
  <c r="Z249" i="48"/>
  <c r="AK249" i="48"/>
  <c r="AE249" i="48"/>
  <c r="AF249" i="48"/>
  <c r="AJ248" i="48"/>
  <c r="AH248" i="48"/>
  <c r="P250" i="48"/>
  <c r="H250" i="48"/>
  <c r="X250" i="48"/>
  <c r="O250" i="48"/>
  <c r="G250" i="48"/>
  <c r="W250" i="48"/>
  <c r="N250" i="48"/>
  <c r="F250" i="48"/>
  <c r="V250" i="48"/>
  <c r="M250" i="48"/>
  <c r="E250" i="48"/>
  <c r="T250" i="48"/>
  <c r="K250" i="48"/>
  <c r="C250" i="48"/>
  <c r="AG250" i="48" s="1"/>
  <c r="Q250" i="48"/>
  <c r="AB250" i="48" s="1"/>
  <c r="L250" i="48"/>
  <c r="AA250" i="48" s="1"/>
  <c r="J250" i="48"/>
  <c r="I250" i="48"/>
  <c r="D250" i="48"/>
  <c r="U250" i="48"/>
  <c r="S250" i="48"/>
  <c r="AD250" i="48" s="1"/>
  <c r="AA104" i="48" l="1"/>
  <c r="N104" i="48"/>
  <c r="K104" i="48"/>
  <c r="AB104" i="48"/>
  <c r="T104" i="48"/>
  <c r="AF104" i="48"/>
  <c r="AG141" i="48"/>
  <c r="D141" i="48"/>
  <c r="I141" i="48"/>
  <c r="AM141" i="48" s="1"/>
  <c r="M141" i="48"/>
  <c r="E142" i="48"/>
  <c r="C219" i="49"/>
  <c r="D218" i="49"/>
  <c r="E218" i="49" s="1"/>
  <c r="F217" i="49"/>
  <c r="G217" i="49" s="1"/>
  <c r="B217" i="49"/>
  <c r="AF250" i="48"/>
  <c r="X251" i="48"/>
  <c r="O251" i="48"/>
  <c r="G251" i="48"/>
  <c r="W251" i="48"/>
  <c r="N251" i="48"/>
  <c r="F251" i="48"/>
  <c r="V251" i="48"/>
  <c r="M251" i="48"/>
  <c r="E251" i="48"/>
  <c r="U251" i="48"/>
  <c r="L251" i="48"/>
  <c r="AA251" i="48" s="1"/>
  <c r="D251" i="48"/>
  <c r="S251" i="48"/>
  <c r="AD251" i="48" s="1"/>
  <c r="J251" i="48"/>
  <c r="P251" i="48"/>
  <c r="K251" i="48"/>
  <c r="I251" i="48"/>
  <c r="H251" i="48"/>
  <c r="C251" i="48"/>
  <c r="AG251" i="48" s="1"/>
  <c r="T251" i="48"/>
  <c r="Q251" i="48"/>
  <c r="AB251" i="48" s="1"/>
  <c r="AE250" i="48"/>
  <c r="AK250" i="48"/>
  <c r="A253" i="48"/>
  <c r="B252" i="48"/>
  <c r="Z250" i="48"/>
  <c r="AJ249" i="48"/>
  <c r="AH249" i="48"/>
  <c r="S142" i="48" l="1"/>
  <c r="AD142" i="48" s="1"/>
  <c r="C142" i="48"/>
  <c r="AN141" i="48"/>
  <c r="O104" i="48"/>
  <c r="V104" i="48" s="1"/>
  <c r="Z104" i="48"/>
  <c r="W104" i="48"/>
  <c r="J105" i="48" s="1"/>
  <c r="AK104" i="48"/>
  <c r="AE104" i="48"/>
  <c r="F218" i="49"/>
  <c r="G218" i="49" s="1"/>
  <c r="B218" i="49"/>
  <c r="C220" i="49"/>
  <c r="D219" i="49"/>
  <c r="E219" i="49" s="1"/>
  <c r="AE251" i="48"/>
  <c r="AK251" i="48"/>
  <c r="A254" i="48"/>
  <c r="B253" i="48"/>
  <c r="Z251" i="48"/>
  <c r="W252" i="48"/>
  <c r="N252" i="48"/>
  <c r="F252" i="48"/>
  <c r="V252" i="48"/>
  <c r="M252" i="48"/>
  <c r="E252" i="48"/>
  <c r="U252" i="48"/>
  <c r="L252" i="48"/>
  <c r="AA252" i="48" s="1"/>
  <c r="D252" i="48"/>
  <c r="T252" i="48"/>
  <c r="K252" i="48"/>
  <c r="C252" i="48"/>
  <c r="AG252" i="48" s="1"/>
  <c r="Q252" i="48"/>
  <c r="AB252" i="48" s="1"/>
  <c r="I252" i="48"/>
  <c r="P252" i="48"/>
  <c r="O252" i="48"/>
  <c r="J252" i="48"/>
  <c r="H252" i="48"/>
  <c r="G252" i="48"/>
  <c r="X252" i="48"/>
  <c r="S252" i="48"/>
  <c r="AD252" i="48" s="1"/>
  <c r="AH250" i="48"/>
  <c r="AJ250" i="48"/>
  <c r="AF251" i="48"/>
  <c r="AJ104" i="48" l="1"/>
  <c r="AH104" i="48"/>
  <c r="Q105" i="48"/>
  <c r="X105" i="48"/>
  <c r="L105" i="48"/>
  <c r="AG142" i="48"/>
  <c r="D142" i="48"/>
  <c r="I142" i="48"/>
  <c r="AM142" i="48" s="1"/>
  <c r="M142" i="48"/>
  <c r="E143" i="48"/>
  <c r="F219" i="49"/>
  <c r="G219" i="49" s="1"/>
  <c r="B219" i="49"/>
  <c r="C221" i="49"/>
  <c r="D220" i="49"/>
  <c r="E220" i="49" s="1"/>
  <c r="Z252" i="48"/>
  <c r="V253" i="48"/>
  <c r="M253" i="48"/>
  <c r="E253" i="48"/>
  <c r="U253" i="48"/>
  <c r="L253" i="48"/>
  <c r="AA253" i="48" s="1"/>
  <c r="D253" i="48"/>
  <c r="T253" i="48"/>
  <c r="K253" i="48"/>
  <c r="C253" i="48"/>
  <c r="AG253" i="48" s="1"/>
  <c r="S253" i="48"/>
  <c r="AD253" i="48" s="1"/>
  <c r="J253" i="48"/>
  <c r="P253" i="48"/>
  <c r="H253" i="48"/>
  <c r="O253" i="48"/>
  <c r="N253" i="48"/>
  <c r="I253" i="48"/>
  <c r="G253" i="48"/>
  <c r="F253" i="48"/>
  <c r="X253" i="48"/>
  <c r="W253" i="48"/>
  <c r="Q253" i="48"/>
  <c r="AB253" i="48" s="1"/>
  <c r="A255" i="48"/>
  <c r="B254" i="48"/>
  <c r="AF252" i="48"/>
  <c r="AJ251" i="48"/>
  <c r="AH251" i="48"/>
  <c r="AE252" i="48"/>
  <c r="AK252" i="48"/>
  <c r="S143" i="48" l="1"/>
  <c r="AD143" i="48" s="1"/>
  <c r="C143" i="48"/>
  <c r="AN142" i="48"/>
  <c r="AA105" i="48"/>
  <c r="N105" i="48"/>
  <c r="K105" i="48"/>
  <c r="AB105" i="48"/>
  <c r="T105" i="48"/>
  <c r="AF105" i="48"/>
  <c r="F220" i="49"/>
  <c r="G220" i="49" s="1"/>
  <c r="B220" i="49"/>
  <c r="D221" i="49"/>
  <c r="E221" i="49" s="1"/>
  <c r="C222" i="49"/>
  <c r="Z253" i="48"/>
  <c r="U254" i="48"/>
  <c r="L254" i="48"/>
  <c r="AA254" i="48" s="1"/>
  <c r="D254" i="48"/>
  <c r="T254" i="48"/>
  <c r="K254" i="48"/>
  <c r="C254" i="48"/>
  <c r="AG254" i="48" s="1"/>
  <c r="S254" i="48"/>
  <c r="AD254" i="48" s="1"/>
  <c r="J254" i="48"/>
  <c r="Q254" i="48"/>
  <c r="AB254" i="48" s="1"/>
  <c r="I254" i="48"/>
  <c r="X254" i="48"/>
  <c r="O254" i="48"/>
  <c r="G254" i="48"/>
  <c r="N254" i="48"/>
  <c r="M254" i="48"/>
  <c r="H254" i="48"/>
  <c r="F254" i="48"/>
  <c r="E254" i="48"/>
  <c r="W254" i="48"/>
  <c r="V254" i="48"/>
  <c r="P254" i="48"/>
  <c r="AJ252" i="48"/>
  <c r="AH252" i="48"/>
  <c r="A256" i="48"/>
  <c r="B255" i="48"/>
  <c r="AF253" i="48"/>
  <c r="AE253" i="48"/>
  <c r="AK253" i="48"/>
  <c r="O105" i="48" l="1"/>
  <c r="V105" i="48" s="1"/>
  <c r="Z105" i="48"/>
  <c r="W105" i="48"/>
  <c r="J106" i="48" s="1"/>
  <c r="AE105" i="48"/>
  <c r="AK105" i="48"/>
  <c r="AG143" i="48"/>
  <c r="D143" i="48"/>
  <c r="M143" i="48"/>
  <c r="I143" i="48"/>
  <c r="AM143" i="48" s="1"/>
  <c r="E144" i="48"/>
  <c r="D222" i="49"/>
  <c r="E222" i="49" s="1"/>
  <c r="C223" i="49"/>
  <c r="F221" i="49"/>
  <c r="G221" i="49" s="1"/>
  <c r="B221" i="49"/>
  <c r="AH253" i="48"/>
  <c r="AJ253" i="48"/>
  <c r="Z254" i="48"/>
  <c r="AF254" i="48"/>
  <c r="AK254" i="48"/>
  <c r="AE254" i="48"/>
  <c r="T255" i="48"/>
  <c r="K255" i="48"/>
  <c r="C255" i="48"/>
  <c r="AG255" i="48" s="1"/>
  <c r="S255" i="48"/>
  <c r="AD255" i="48" s="1"/>
  <c r="J255" i="48"/>
  <c r="Q255" i="48"/>
  <c r="AB255" i="48" s="1"/>
  <c r="I255" i="48"/>
  <c r="P255" i="48"/>
  <c r="H255" i="48"/>
  <c r="X255" i="48"/>
  <c r="O255" i="48"/>
  <c r="G255" i="48"/>
  <c r="W255" i="48"/>
  <c r="N255" i="48"/>
  <c r="F255" i="48"/>
  <c r="V255" i="48"/>
  <c r="U255" i="48"/>
  <c r="M255" i="48"/>
  <c r="L255" i="48"/>
  <c r="AA255" i="48" s="1"/>
  <c r="E255" i="48"/>
  <c r="D255" i="48"/>
  <c r="A257" i="48"/>
  <c r="B256" i="48"/>
  <c r="C144" i="48" l="1"/>
  <c r="S144" i="48"/>
  <c r="AD144" i="48" s="1"/>
  <c r="AN143" i="48"/>
  <c r="AH105" i="48"/>
  <c r="AJ105" i="48"/>
  <c r="L106" i="48"/>
  <c r="Q106" i="48"/>
  <c r="X106" i="48"/>
  <c r="D223" i="49"/>
  <c r="E223" i="49" s="1"/>
  <c r="C224" i="49"/>
  <c r="F222" i="49"/>
  <c r="G222" i="49" s="1"/>
  <c r="B222" i="49"/>
  <c r="AF255" i="48"/>
  <c r="AK255" i="48"/>
  <c r="AE255" i="48"/>
  <c r="Z255" i="48"/>
  <c r="AJ254" i="48"/>
  <c r="AH254" i="48"/>
  <c r="S256" i="48"/>
  <c r="AD256" i="48" s="1"/>
  <c r="J256" i="48"/>
  <c r="Q256" i="48"/>
  <c r="AB256" i="48" s="1"/>
  <c r="I256" i="48"/>
  <c r="P256" i="48"/>
  <c r="H256" i="48"/>
  <c r="X256" i="48"/>
  <c r="O256" i="48"/>
  <c r="G256" i="48"/>
  <c r="W256" i="48"/>
  <c r="N256" i="48"/>
  <c r="F256" i="48"/>
  <c r="V256" i="48"/>
  <c r="M256" i="48"/>
  <c r="E256" i="48"/>
  <c r="K256" i="48"/>
  <c r="D256" i="48"/>
  <c r="C256" i="48"/>
  <c r="AG256" i="48" s="1"/>
  <c r="U256" i="48"/>
  <c r="T256" i="48"/>
  <c r="L256" i="48"/>
  <c r="AA256" i="48" s="1"/>
  <c r="B257" i="48"/>
  <c r="A258" i="48"/>
  <c r="AB106" i="48" l="1"/>
  <c r="T106" i="48"/>
  <c r="AF106" i="48"/>
  <c r="AA106" i="48"/>
  <c r="N106" i="48"/>
  <c r="K106" i="48"/>
  <c r="AG144" i="48"/>
  <c r="M144" i="48"/>
  <c r="D144" i="48"/>
  <c r="I144" i="48"/>
  <c r="AM144" i="48" s="1"/>
  <c r="E145" i="48"/>
  <c r="D224" i="49"/>
  <c r="E224" i="49" s="1"/>
  <c r="C225" i="49"/>
  <c r="F223" i="49"/>
  <c r="G223" i="49" s="1"/>
  <c r="B223" i="49"/>
  <c r="AK256" i="48"/>
  <c r="AE256" i="48"/>
  <c r="AF256" i="48"/>
  <c r="Z256" i="48"/>
  <c r="AJ255" i="48"/>
  <c r="AH255" i="48"/>
  <c r="A259" i="48"/>
  <c r="B258" i="48"/>
  <c r="Q257" i="48"/>
  <c r="AB257" i="48" s="1"/>
  <c r="I257" i="48"/>
  <c r="P257" i="48"/>
  <c r="H257" i="48"/>
  <c r="X257" i="48"/>
  <c r="O257" i="48"/>
  <c r="G257" i="48"/>
  <c r="W257" i="48"/>
  <c r="N257" i="48"/>
  <c r="F257" i="48"/>
  <c r="V257" i="48"/>
  <c r="M257" i="48"/>
  <c r="E257" i="48"/>
  <c r="U257" i="48"/>
  <c r="L257" i="48"/>
  <c r="AA257" i="48" s="1"/>
  <c r="D257" i="48"/>
  <c r="T257" i="48"/>
  <c r="S257" i="48"/>
  <c r="AD257" i="48" s="1"/>
  <c r="K257" i="48"/>
  <c r="J257" i="48"/>
  <c r="C257" i="48"/>
  <c r="AG257" i="48" s="1"/>
  <c r="C145" i="48" l="1"/>
  <c r="S145" i="48"/>
  <c r="AD145" i="48" s="1"/>
  <c r="AN144" i="48"/>
  <c r="O106" i="48"/>
  <c r="V106" i="48" s="1"/>
  <c r="Z106" i="48"/>
  <c r="W106" i="48"/>
  <c r="J107" i="48" s="1"/>
  <c r="AE106" i="48"/>
  <c r="AK106" i="48"/>
  <c r="D225" i="49"/>
  <c r="E225" i="49" s="1"/>
  <c r="C226" i="49"/>
  <c r="F224" i="49"/>
  <c r="G224" i="49" s="1"/>
  <c r="B224" i="49"/>
  <c r="AF257" i="48"/>
  <c r="P258" i="48"/>
  <c r="H258" i="48"/>
  <c r="X258" i="48"/>
  <c r="O258" i="48"/>
  <c r="G258" i="48"/>
  <c r="W258" i="48"/>
  <c r="N258" i="48"/>
  <c r="F258" i="48"/>
  <c r="V258" i="48"/>
  <c r="M258" i="48"/>
  <c r="E258" i="48"/>
  <c r="U258" i="48"/>
  <c r="L258" i="48"/>
  <c r="AA258" i="48" s="1"/>
  <c r="D258" i="48"/>
  <c r="T258" i="48"/>
  <c r="K258" i="48"/>
  <c r="C258" i="48"/>
  <c r="AG258" i="48" s="1"/>
  <c r="S258" i="48"/>
  <c r="AD258" i="48" s="1"/>
  <c r="Q258" i="48"/>
  <c r="AB258" i="48" s="1"/>
  <c r="J258" i="48"/>
  <c r="I258" i="48"/>
  <c r="AJ256" i="48"/>
  <c r="AH256" i="48"/>
  <c r="AE257" i="48"/>
  <c r="AK257" i="48"/>
  <c r="A260" i="48"/>
  <c r="B259" i="48"/>
  <c r="Z257" i="48"/>
  <c r="AJ106" i="48" l="1"/>
  <c r="AH106" i="48"/>
  <c r="X107" i="48"/>
  <c r="L107" i="48"/>
  <c r="Q107" i="48"/>
  <c r="AG145" i="48"/>
  <c r="I145" i="48"/>
  <c r="AM145" i="48" s="1"/>
  <c r="D145" i="48"/>
  <c r="M145" i="48"/>
  <c r="E146" i="48"/>
  <c r="C227" i="49"/>
  <c r="D226" i="49"/>
  <c r="E226" i="49" s="1"/>
  <c r="F225" i="49"/>
  <c r="G225" i="49" s="1"/>
  <c r="B225" i="49"/>
  <c r="AJ257" i="48"/>
  <c r="AH257" i="48"/>
  <c r="AF258" i="48"/>
  <c r="AE258" i="48"/>
  <c r="AK258" i="48"/>
  <c r="Z258" i="48"/>
  <c r="X259" i="48"/>
  <c r="O259" i="48"/>
  <c r="G259" i="48"/>
  <c r="W259" i="48"/>
  <c r="N259" i="48"/>
  <c r="F259" i="48"/>
  <c r="V259" i="48"/>
  <c r="M259" i="48"/>
  <c r="E259" i="48"/>
  <c r="U259" i="48"/>
  <c r="L259" i="48"/>
  <c r="AA259" i="48" s="1"/>
  <c r="D259" i="48"/>
  <c r="T259" i="48"/>
  <c r="K259" i="48"/>
  <c r="C259" i="48"/>
  <c r="AG259" i="48" s="1"/>
  <c r="S259" i="48"/>
  <c r="AD259" i="48" s="1"/>
  <c r="J259" i="48"/>
  <c r="I259" i="48"/>
  <c r="H259" i="48"/>
  <c r="Q259" i="48"/>
  <c r="AB259" i="48" s="1"/>
  <c r="P259" i="48"/>
  <c r="A261" i="48"/>
  <c r="B260" i="48"/>
  <c r="S146" i="48" l="1"/>
  <c r="AD146" i="48" s="1"/>
  <c r="C146" i="48"/>
  <c r="AN145" i="48"/>
  <c r="AB107" i="48"/>
  <c r="T107" i="48"/>
  <c r="AF107" i="48"/>
  <c r="AA107" i="48"/>
  <c r="N107" i="48"/>
  <c r="K107" i="48"/>
  <c r="F226" i="49"/>
  <c r="G226" i="49" s="1"/>
  <c r="B226" i="49"/>
  <c r="C228" i="49"/>
  <c r="D227" i="49"/>
  <c r="E227" i="49" s="1"/>
  <c r="AF259" i="48"/>
  <c r="AH258" i="48"/>
  <c r="AJ258" i="48"/>
  <c r="AE259" i="48"/>
  <c r="AK259" i="48"/>
  <c r="W260" i="48"/>
  <c r="N260" i="48"/>
  <c r="F260" i="48"/>
  <c r="V260" i="48"/>
  <c r="M260" i="48"/>
  <c r="E260" i="48"/>
  <c r="U260" i="48"/>
  <c r="L260" i="48"/>
  <c r="AA260" i="48" s="1"/>
  <c r="D260" i="48"/>
  <c r="T260" i="48"/>
  <c r="K260" i="48"/>
  <c r="C260" i="48"/>
  <c r="AG260" i="48" s="1"/>
  <c r="S260" i="48"/>
  <c r="AD260" i="48" s="1"/>
  <c r="J260" i="48"/>
  <c r="Q260" i="48"/>
  <c r="AB260" i="48" s="1"/>
  <c r="I260" i="48"/>
  <c r="X260" i="48"/>
  <c r="P260" i="48"/>
  <c r="O260" i="48"/>
  <c r="H260" i="48"/>
  <c r="G260" i="48"/>
  <c r="A262" i="48"/>
  <c r="B261" i="48"/>
  <c r="Z259" i="48"/>
  <c r="O107" i="48" l="1"/>
  <c r="V107" i="48" s="1"/>
  <c r="Z107" i="48"/>
  <c r="W107" i="48"/>
  <c r="J108" i="48" s="1"/>
  <c r="AE107" i="48"/>
  <c r="AK107" i="48"/>
  <c r="AG146" i="48"/>
  <c r="D146" i="48"/>
  <c r="I146" i="48"/>
  <c r="AM146" i="48" s="1"/>
  <c r="M146" i="48"/>
  <c r="E147" i="48"/>
  <c r="F227" i="49"/>
  <c r="G227" i="49" s="1"/>
  <c r="B227" i="49"/>
  <c r="C229" i="49"/>
  <c r="D228" i="49"/>
  <c r="E228" i="49" s="1"/>
  <c r="W261" i="48"/>
  <c r="N261" i="48"/>
  <c r="F261" i="48"/>
  <c r="V261" i="48"/>
  <c r="M261" i="48"/>
  <c r="E261" i="48"/>
  <c r="U261" i="48"/>
  <c r="L261" i="48"/>
  <c r="AA261" i="48" s="1"/>
  <c r="D261" i="48"/>
  <c r="T261" i="48"/>
  <c r="K261" i="48"/>
  <c r="C261" i="48"/>
  <c r="AG261" i="48" s="1"/>
  <c r="S261" i="48"/>
  <c r="AD261" i="48" s="1"/>
  <c r="J261" i="48"/>
  <c r="Q261" i="48"/>
  <c r="AB261" i="48" s="1"/>
  <c r="I261" i="48"/>
  <c r="P261" i="48"/>
  <c r="H261" i="48"/>
  <c r="X261" i="48"/>
  <c r="O261" i="48"/>
  <c r="G261" i="48"/>
  <c r="A263" i="48"/>
  <c r="B262" i="48"/>
  <c r="AJ259" i="48"/>
  <c r="AH259" i="48"/>
  <c r="AE260" i="48"/>
  <c r="AK260" i="48"/>
  <c r="Z260" i="48"/>
  <c r="AF260" i="48"/>
  <c r="S147" i="48" l="1"/>
  <c r="AD147" i="48" s="1"/>
  <c r="C147" i="48"/>
  <c r="AN146" i="48"/>
  <c r="X108" i="48"/>
  <c r="L108" i="48"/>
  <c r="Q108" i="48"/>
  <c r="AH107" i="48"/>
  <c r="AJ107" i="48"/>
  <c r="F228" i="49"/>
  <c r="G228" i="49" s="1"/>
  <c r="B228" i="49"/>
  <c r="D229" i="49"/>
  <c r="E229" i="49" s="1"/>
  <c r="C230" i="49"/>
  <c r="Z261" i="48"/>
  <c r="AF261" i="48"/>
  <c r="AJ260" i="48"/>
  <c r="AH260" i="48"/>
  <c r="AE261" i="48"/>
  <c r="AK261" i="48"/>
  <c r="V262" i="48"/>
  <c r="M262" i="48"/>
  <c r="E262" i="48"/>
  <c r="U262" i="48"/>
  <c r="L262" i="48"/>
  <c r="AA262" i="48" s="1"/>
  <c r="D262" i="48"/>
  <c r="T262" i="48"/>
  <c r="K262" i="48"/>
  <c r="C262" i="48"/>
  <c r="AG262" i="48" s="1"/>
  <c r="S262" i="48"/>
  <c r="AD262" i="48" s="1"/>
  <c r="J262" i="48"/>
  <c r="Q262" i="48"/>
  <c r="AB262" i="48" s="1"/>
  <c r="I262" i="48"/>
  <c r="P262" i="48"/>
  <c r="H262" i="48"/>
  <c r="X262" i="48"/>
  <c r="O262" i="48"/>
  <c r="G262" i="48"/>
  <c r="W262" i="48"/>
  <c r="N262" i="48"/>
  <c r="F262" i="48"/>
  <c r="A264" i="48"/>
  <c r="B263" i="48"/>
  <c r="AB108" i="48" l="1"/>
  <c r="T108" i="48"/>
  <c r="AF108" i="48"/>
  <c r="AA108" i="48"/>
  <c r="N108" i="48"/>
  <c r="K108" i="48"/>
  <c r="AG147" i="48"/>
  <c r="M147" i="48"/>
  <c r="D147" i="48"/>
  <c r="I147" i="48"/>
  <c r="AM147" i="48" s="1"/>
  <c r="E148" i="48"/>
  <c r="D230" i="49"/>
  <c r="E230" i="49" s="1"/>
  <c r="C231" i="49"/>
  <c r="F229" i="49"/>
  <c r="G229" i="49" s="1"/>
  <c r="B229" i="49"/>
  <c r="AF262" i="48"/>
  <c r="AE262" i="48"/>
  <c r="AK262" i="48"/>
  <c r="AJ261" i="48"/>
  <c r="AH261" i="48"/>
  <c r="U263" i="48"/>
  <c r="L263" i="48"/>
  <c r="AA263" i="48" s="1"/>
  <c r="D263" i="48"/>
  <c r="T263" i="48"/>
  <c r="K263" i="48"/>
  <c r="C263" i="48"/>
  <c r="AG263" i="48" s="1"/>
  <c r="S263" i="48"/>
  <c r="AD263" i="48" s="1"/>
  <c r="J263" i="48"/>
  <c r="Q263" i="48"/>
  <c r="AB263" i="48" s="1"/>
  <c r="I263" i="48"/>
  <c r="P263" i="48"/>
  <c r="H263" i="48"/>
  <c r="X263" i="48"/>
  <c r="O263" i="48"/>
  <c r="G263" i="48"/>
  <c r="W263" i="48"/>
  <c r="N263" i="48"/>
  <c r="F263" i="48"/>
  <c r="E263" i="48"/>
  <c r="V263" i="48"/>
  <c r="M263" i="48"/>
  <c r="A265" i="48"/>
  <c r="B264" i="48"/>
  <c r="Z262" i="48"/>
  <c r="S148" i="48" l="1"/>
  <c r="AD148" i="48" s="1"/>
  <c r="C148" i="48"/>
  <c r="AN147" i="48"/>
  <c r="O108" i="48"/>
  <c r="V108" i="48" s="1"/>
  <c r="Z108" i="48"/>
  <c r="W108" i="48"/>
  <c r="J109" i="48" s="1"/>
  <c r="AK108" i="48"/>
  <c r="AE108" i="48"/>
  <c r="C232" i="49"/>
  <c r="D231" i="49"/>
  <c r="E231" i="49" s="1"/>
  <c r="F230" i="49"/>
  <c r="G230" i="49" s="1"/>
  <c r="B230" i="49"/>
  <c r="AF263" i="48"/>
  <c r="AJ262" i="48"/>
  <c r="AH262" i="48"/>
  <c r="AK263" i="48"/>
  <c r="AE263" i="48"/>
  <c r="A266" i="48"/>
  <c r="B265" i="48"/>
  <c r="Z263" i="48"/>
  <c r="T264" i="48"/>
  <c r="K264" i="48"/>
  <c r="C264" i="48"/>
  <c r="AG264" i="48" s="1"/>
  <c r="S264" i="48"/>
  <c r="AD264" i="48" s="1"/>
  <c r="J264" i="48"/>
  <c r="Q264" i="48"/>
  <c r="AB264" i="48" s="1"/>
  <c r="I264" i="48"/>
  <c r="P264" i="48"/>
  <c r="H264" i="48"/>
  <c r="X264" i="48"/>
  <c r="O264" i="48"/>
  <c r="G264" i="48"/>
  <c r="W264" i="48"/>
  <c r="N264" i="48"/>
  <c r="F264" i="48"/>
  <c r="V264" i="48"/>
  <c r="M264" i="48"/>
  <c r="E264" i="48"/>
  <c r="U264" i="48"/>
  <c r="L264" i="48"/>
  <c r="AA264" i="48" s="1"/>
  <c r="D264" i="48"/>
  <c r="AJ108" i="48" l="1"/>
  <c r="AH108" i="48"/>
  <c r="Q109" i="48"/>
  <c r="L109" i="48"/>
  <c r="X109" i="48"/>
  <c r="AG148" i="48"/>
  <c r="M148" i="48"/>
  <c r="I148" i="48"/>
  <c r="AM148" i="48" s="1"/>
  <c r="D148" i="48"/>
  <c r="E149" i="48"/>
  <c r="F231" i="49"/>
  <c r="G231" i="49" s="1"/>
  <c r="B231" i="49"/>
  <c r="D232" i="49"/>
  <c r="E232" i="49" s="1"/>
  <c r="C233" i="49"/>
  <c r="S265" i="48"/>
  <c r="AD265" i="48" s="1"/>
  <c r="J265" i="48"/>
  <c r="Q265" i="48"/>
  <c r="AB265" i="48" s="1"/>
  <c r="I265" i="48"/>
  <c r="P265" i="48"/>
  <c r="H265" i="48"/>
  <c r="X265" i="48"/>
  <c r="O265" i="48"/>
  <c r="G265" i="48"/>
  <c r="W265" i="48"/>
  <c r="N265" i="48"/>
  <c r="F265" i="48"/>
  <c r="V265" i="48"/>
  <c r="M265" i="48"/>
  <c r="E265" i="48"/>
  <c r="U265" i="48"/>
  <c r="L265" i="48"/>
  <c r="AA265" i="48" s="1"/>
  <c r="D265" i="48"/>
  <c r="T265" i="48"/>
  <c r="K265" i="48"/>
  <c r="C265" i="48"/>
  <c r="AG265" i="48" s="1"/>
  <c r="A267" i="48"/>
  <c r="B266" i="48"/>
  <c r="AJ263" i="48"/>
  <c r="AH263" i="48"/>
  <c r="Z264" i="48"/>
  <c r="AF264" i="48"/>
  <c r="AK264" i="48"/>
  <c r="AE264" i="48"/>
  <c r="C149" i="48" l="1"/>
  <c r="S149" i="48"/>
  <c r="AD149" i="48" s="1"/>
  <c r="AN148" i="48"/>
  <c r="AA109" i="48"/>
  <c r="N109" i="48"/>
  <c r="K109" i="48"/>
  <c r="AB109" i="48"/>
  <c r="T109" i="48"/>
  <c r="AF109" i="48"/>
  <c r="D233" i="49"/>
  <c r="E233" i="49" s="1"/>
  <c r="C234" i="49"/>
  <c r="F232" i="49"/>
  <c r="G232" i="49" s="1"/>
  <c r="B232" i="49"/>
  <c r="AK265" i="48"/>
  <c r="AE265" i="48"/>
  <c r="Q266" i="48"/>
  <c r="AB266" i="48" s="1"/>
  <c r="I266" i="48"/>
  <c r="P266" i="48"/>
  <c r="H266" i="48"/>
  <c r="X266" i="48"/>
  <c r="O266" i="48"/>
  <c r="G266" i="48"/>
  <c r="W266" i="48"/>
  <c r="N266" i="48"/>
  <c r="F266" i="48"/>
  <c r="V266" i="48"/>
  <c r="M266" i="48"/>
  <c r="E266" i="48"/>
  <c r="U266" i="48"/>
  <c r="L266" i="48"/>
  <c r="AA266" i="48" s="1"/>
  <c r="D266" i="48"/>
  <c r="T266" i="48"/>
  <c r="K266" i="48"/>
  <c r="C266" i="48"/>
  <c r="AG266" i="48" s="1"/>
  <c r="S266" i="48"/>
  <c r="AD266" i="48" s="1"/>
  <c r="J266" i="48"/>
  <c r="A268" i="48"/>
  <c r="B267" i="48"/>
  <c r="Z265" i="48"/>
  <c r="AJ264" i="48"/>
  <c r="AH264" i="48"/>
  <c r="AF265" i="48"/>
  <c r="O109" i="48" l="1"/>
  <c r="V109" i="48" s="1"/>
  <c r="Z109" i="48"/>
  <c r="W109" i="48"/>
  <c r="J110" i="48" s="1"/>
  <c r="AK109" i="48"/>
  <c r="AE109" i="48"/>
  <c r="AG149" i="48"/>
  <c r="D149" i="48"/>
  <c r="I149" i="48"/>
  <c r="AM149" i="48" s="1"/>
  <c r="M149" i="48"/>
  <c r="E150" i="48"/>
  <c r="C235" i="49"/>
  <c r="D234" i="49"/>
  <c r="E234" i="49" s="1"/>
  <c r="F233" i="49"/>
  <c r="G233" i="49" s="1"/>
  <c r="B233" i="49"/>
  <c r="P267" i="48"/>
  <c r="H267" i="48"/>
  <c r="X267" i="48"/>
  <c r="O267" i="48"/>
  <c r="G267" i="48"/>
  <c r="W267" i="48"/>
  <c r="N267" i="48"/>
  <c r="F267" i="48"/>
  <c r="V267" i="48"/>
  <c r="M267" i="48"/>
  <c r="E267" i="48"/>
  <c r="U267" i="48"/>
  <c r="L267" i="48"/>
  <c r="AA267" i="48" s="1"/>
  <c r="D267" i="48"/>
  <c r="T267" i="48"/>
  <c r="K267" i="48"/>
  <c r="C267" i="48"/>
  <c r="AG267" i="48" s="1"/>
  <c r="S267" i="48"/>
  <c r="AD267" i="48" s="1"/>
  <c r="J267" i="48"/>
  <c r="I267" i="48"/>
  <c r="Q267" i="48"/>
  <c r="AB267" i="48" s="1"/>
  <c r="AE266" i="48"/>
  <c r="AK266" i="48"/>
  <c r="AJ265" i="48"/>
  <c r="AH265" i="48"/>
  <c r="Z266" i="48"/>
  <c r="A269" i="48"/>
  <c r="B268" i="48"/>
  <c r="AF266" i="48"/>
  <c r="S150" i="48" l="1"/>
  <c r="AD150" i="48" s="1"/>
  <c r="C150" i="48"/>
  <c r="AN149" i="48"/>
  <c r="AJ109" i="48"/>
  <c r="AH109" i="48"/>
  <c r="Q110" i="48"/>
  <c r="L110" i="48"/>
  <c r="X110" i="48"/>
  <c r="F234" i="49"/>
  <c r="G234" i="49" s="1"/>
  <c r="B234" i="49"/>
  <c r="C236" i="49"/>
  <c r="D235" i="49"/>
  <c r="E235" i="49" s="1"/>
  <c r="AE267" i="48"/>
  <c r="AK267" i="48"/>
  <c r="Z267" i="48"/>
  <c r="X268" i="48"/>
  <c r="O268" i="48"/>
  <c r="G268" i="48"/>
  <c r="W268" i="48"/>
  <c r="N268" i="48"/>
  <c r="F268" i="48"/>
  <c r="V268" i="48"/>
  <c r="M268" i="48"/>
  <c r="E268" i="48"/>
  <c r="U268" i="48"/>
  <c r="L268" i="48"/>
  <c r="AA268" i="48" s="1"/>
  <c r="D268" i="48"/>
  <c r="T268" i="48"/>
  <c r="K268" i="48"/>
  <c r="C268" i="48"/>
  <c r="AG268" i="48" s="1"/>
  <c r="S268" i="48"/>
  <c r="AD268" i="48" s="1"/>
  <c r="J268" i="48"/>
  <c r="Q268" i="48"/>
  <c r="AB268" i="48" s="1"/>
  <c r="I268" i="48"/>
  <c r="P268" i="48"/>
  <c r="H268" i="48"/>
  <c r="B269" i="48"/>
  <c r="A270" i="48"/>
  <c r="AJ266" i="48"/>
  <c r="AH266" i="48"/>
  <c r="AF267" i="48"/>
  <c r="AA110" i="48" l="1"/>
  <c r="N110" i="48"/>
  <c r="K110" i="48"/>
  <c r="AB110" i="48"/>
  <c r="T110" i="48"/>
  <c r="AF110" i="48"/>
  <c r="AG150" i="48"/>
  <c r="D150" i="48"/>
  <c r="I150" i="48"/>
  <c r="AM150" i="48" s="1"/>
  <c r="M150" i="48"/>
  <c r="E151" i="48"/>
  <c r="F235" i="49"/>
  <c r="G235" i="49" s="1"/>
  <c r="B235" i="49"/>
  <c r="C237" i="49"/>
  <c r="D236" i="49"/>
  <c r="E236" i="49" s="1"/>
  <c r="A271" i="48"/>
  <c r="B270" i="48"/>
  <c r="X269" i="48"/>
  <c r="O269" i="48"/>
  <c r="G269" i="48"/>
  <c r="W269" i="48"/>
  <c r="N269" i="48"/>
  <c r="F269" i="48"/>
  <c r="V269" i="48"/>
  <c r="M269" i="48"/>
  <c r="E269" i="48"/>
  <c r="U269" i="48"/>
  <c r="L269" i="48"/>
  <c r="AA269" i="48" s="1"/>
  <c r="T269" i="48"/>
  <c r="K269" i="48"/>
  <c r="I269" i="48"/>
  <c r="H269" i="48"/>
  <c r="D269" i="48"/>
  <c r="C269" i="48"/>
  <c r="AG269" i="48" s="1"/>
  <c r="S269" i="48"/>
  <c r="AD269" i="48" s="1"/>
  <c r="Q269" i="48"/>
  <c r="AB269" i="48" s="1"/>
  <c r="P269" i="48"/>
  <c r="J269" i="48"/>
  <c r="Z268" i="48"/>
  <c r="AH267" i="48"/>
  <c r="AJ267" i="48"/>
  <c r="AF268" i="48"/>
  <c r="AE268" i="48"/>
  <c r="AK268" i="48"/>
  <c r="S151" i="48" l="1"/>
  <c r="AD151" i="48" s="1"/>
  <c r="C151" i="48"/>
  <c r="AN150" i="48"/>
  <c r="O110" i="48"/>
  <c r="V110" i="48" s="1"/>
  <c r="Z110" i="48"/>
  <c r="W110" i="48"/>
  <c r="J111" i="48" s="1"/>
  <c r="AE110" i="48"/>
  <c r="AK110" i="48"/>
  <c r="F236" i="49"/>
  <c r="G236" i="49" s="1"/>
  <c r="B236" i="49"/>
  <c r="C238" i="49"/>
  <c r="D237" i="49"/>
  <c r="E237" i="49" s="1"/>
  <c r="AE269" i="48"/>
  <c r="AK269" i="48"/>
  <c r="AF269" i="48"/>
  <c r="X270" i="48"/>
  <c r="O270" i="48"/>
  <c r="G270" i="48"/>
  <c r="W270" i="48"/>
  <c r="N270" i="48"/>
  <c r="F270" i="48"/>
  <c r="V270" i="48"/>
  <c r="M270" i="48"/>
  <c r="E270" i="48"/>
  <c r="U270" i="48"/>
  <c r="L270" i="48"/>
  <c r="AA270" i="48" s="1"/>
  <c r="D270" i="48"/>
  <c r="T270" i="48"/>
  <c r="K270" i="48"/>
  <c r="C270" i="48"/>
  <c r="AG270" i="48" s="1"/>
  <c r="S270" i="48"/>
  <c r="AD270" i="48" s="1"/>
  <c r="J270" i="48"/>
  <c r="Q270" i="48"/>
  <c r="AB270" i="48" s="1"/>
  <c r="P270" i="48"/>
  <c r="I270" i="48"/>
  <c r="H270" i="48"/>
  <c r="AJ268" i="48"/>
  <c r="AH268" i="48"/>
  <c r="A272" i="48"/>
  <c r="B272" i="48" s="1"/>
  <c r="B271" i="48"/>
  <c r="Z269" i="48"/>
  <c r="AJ110" i="48" l="1"/>
  <c r="AH110" i="48"/>
  <c r="L111" i="48"/>
  <c r="Q111" i="48"/>
  <c r="X111" i="48"/>
  <c r="AG151" i="48"/>
  <c r="I151" i="48"/>
  <c r="AM151" i="48" s="1"/>
  <c r="M151" i="48"/>
  <c r="D151" i="48"/>
  <c r="E152" i="48"/>
  <c r="F237" i="49"/>
  <c r="G237" i="49" s="1"/>
  <c r="B237" i="49"/>
  <c r="D238" i="49"/>
  <c r="E238" i="49" s="1"/>
  <c r="C239" i="49"/>
  <c r="V272" i="48"/>
  <c r="W22" i="48" s="1"/>
  <c r="M272" i="48"/>
  <c r="E272" i="48"/>
  <c r="U272" i="48"/>
  <c r="L272" i="48"/>
  <c r="D272" i="48"/>
  <c r="T272" i="48"/>
  <c r="K272" i="48"/>
  <c r="C272" i="48"/>
  <c r="AG272" i="48" s="1"/>
  <c r="S272" i="48"/>
  <c r="J272" i="48"/>
  <c r="Q272" i="48"/>
  <c r="I272" i="48"/>
  <c r="P272" i="48"/>
  <c r="H272" i="48"/>
  <c r="X272" i="48"/>
  <c r="W272" i="48"/>
  <c r="O272" i="48"/>
  <c r="N272" i="48"/>
  <c r="G272" i="48"/>
  <c r="F272" i="48"/>
  <c r="Z270" i="48"/>
  <c r="AH269" i="48"/>
  <c r="AJ269" i="48"/>
  <c r="AF270" i="48"/>
  <c r="AE270" i="48"/>
  <c r="AK270" i="48"/>
  <c r="W271" i="48"/>
  <c r="N271" i="48"/>
  <c r="F271" i="48"/>
  <c r="V271" i="48"/>
  <c r="M271" i="48"/>
  <c r="E271" i="48"/>
  <c r="U271" i="48"/>
  <c r="L271" i="48"/>
  <c r="AA271" i="48" s="1"/>
  <c r="D271" i="48"/>
  <c r="T271" i="48"/>
  <c r="K271" i="48"/>
  <c r="C271" i="48"/>
  <c r="AG271" i="48" s="1"/>
  <c r="S271" i="48"/>
  <c r="AD271" i="48" s="1"/>
  <c r="J271" i="48"/>
  <c r="Q271" i="48"/>
  <c r="AB271" i="48" s="1"/>
  <c r="I271" i="48"/>
  <c r="H271" i="48"/>
  <c r="G271" i="48"/>
  <c r="X271" i="48"/>
  <c r="P271" i="48"/>
  <c r="O271" i="48"/>
  <c r="J25" i="48"/>
  <c r="AN151" i="48" l="1"/>
  <c r="J29" i="48"/>
  <c r="C152" i="48"/>
  <c r="S152" i="48"/>
  <c r="AD152" i="48" s="1"/>
  <c r="AB111" i="48"/>
  <c r="T111" i="48"/>
  <c r="AF111" i="48"/>
  <c r="AA111" i="48"/>
  <c r="N111" i="48"/>
  <c r="K111" i="48"/>
  <c r="D239" i="49"/>
  <c r="E239" i="49" s="1"/>
  <c r="C240" i="49"/>
  <c r="F238" i="49"/>
  <c r="G238" i="49" s="1"/>
  <c r="B238" i="49"/>
  <c r="P31" i="48"/>
  <c r="U274" i="48"/>
  <c r="U31" i="48"/>
  <c r="AE271" i="48"/>
  <c r="AK271" i="48"/>
  <c r="AD272" i="48"/>
  <c r="S274" i="48"/>
  <c r="AB272" i="48"/>
  <c r="T29" i="48"/>
  <c r="Z272" i="48"/>
  <c r="AJ270" i="48"/>
  <c r="AH270" i="48"/>
  <c r="P274" i="48"/>
  <c r="AF272" i="48"/>
  <c r="Z271" i="48"/>
  <c r="AF271" i="48"/>
  <c r="AA272" i="48"/>
  <c r="S31" i="48" l="1"/>
  <c r="O111" i="48"/>
  <c r="Z111" i="48"/>
  <c r="W111" i="48"/>
  <c r="J112" i="48" s="1"/>
  <c r="AE111" i="48"/>
  <c r="AK111" i="48"/>
  <c r="AG152" i="48"/>
  <c r="M152" i="48"/>
  <c r="I152" i="48"/>
  <c r="AM152" i="48" s="1"/>
  <c r="D152" i="48"/>
  <c r="C241" i="49"/>
  <c r="D240" i="49"/>
  <c r="E240" i="49" s="1"/>
  <c r="F239" i="49"/>
  <c r="G239" i="49" s="1"/>
  <c r="B239" i="49"/>
  <c r="AE272" i="48"/>
  <c r="AK272" i="48"/>
  <c r="AJ271" i="48"/>
  <c r="AH271" i="48"/>
  <c r="W23" i="48" l="1"/>
  <c r="W24" i="48" s="1"/>
  <c r="AM153" i="48"/>
  <c r="AN152" i="48"/>
  <c r="M274" i="48"/>
  <c r="M31" i="48"/>
  <c r="AH111" i="48"/>
  <c r="L112" i="48"/>
  <c r="X112" i="48"/>
  <c r="Q112" i="48"/>
  <c r="V111" i="48"/>
  <c r="F240" i="49"/>
  <c r="G240" i="49" s="1"/>
  <c r="B240" i="49"/>
  <c r="C242" i="49"/>
  <c r="D241" i="49"/>
  <c r="E241" i="49" s="1"/>
  <c r="AJ272" i="48"/>
  <c r="AH272" i="48"/>
  <c r="AB112" i="48" l="1"/>
  <c r="T112" i="48"/>
  <c r="AF112" i="48"/>
  <c r="AA112" i="48"/>
  <c r="N112" i="48"/>
  <c r="K112" i="48"/>
  <c r="AJ111" i="48"/>
  <c r="AN153" i="48"/>
  <c r="AM154" i="48"/>
  <c r="D242" i="49"/>
  <c r="E242" i="49" s="1"/>
  <c r="C243" i="49"/>
  <c r="F241" i="49"/>
  <c r="G241" i="49" s="1"/>
  <c r="B241" i="49"/>
  <c r="O112" i="48" l="1"/>
  <c r="Z112" i="48"/>
  <c r="W112" i="48"/>
  <c r="J113" i="48" s="1"/>
  <c r="AK112" i="48"/>
  <c r="AE112" i="48"/>
  <c r="AN154" i="48"/>
  <c r="AM155" i="48"/>
  <c r="D243" i="49"/>
  <c r="E243" i="49" s="1"/>
  <c r="C244" i="49"/>
  <c r="F242" i="49"/>
  <c r="G242" i="49" s="1"/>
  <c r="B242" i="49"/>
  <c r="AH112" i="48" l="1"/>
  <c r="X113" i="48"/>
  <c r="Q113" i="48"/>
  <c r="L113" i="48"/>
  <c r="AM156" i="48"/>
  <c r="AN155" i="48"/>
  <c r="V112" i="48"/>
  <c r="D244" i="49"/>
  <c r="E244" i="49" s="1"/>
  <c r="C245" i="49"/>
  <c r="F243" i="49"/>
  <c r="G243" i="49" s="1"/>
  <c r="B243" i="49"/>
  <c r="AM157" i="48" l="1"/>
  <c r="AN156" i="48"/>
  <c r="AB113" i="48"/>
  <c r="T113" i="48"/>
  <c r="AF113" i="48"/>
  <c r="AA113" i="48"/>
  <c r="N113" i="48"/>
  <c r="K113" i="48"/>
  <c r="AJ112" i="48"/>
  <c r="C246" i="49"/>
  <c r="D245" i="49"/>
  <c r="E245" i="49" s="1"/>
  <c r="F244" i="49"/>
  <c r="G244" i="49" s="1"/>
  <c r="B244" i="49"/>
  <c r="O113" i="48" l="1"/>
  <c r="Z113" i="48"/>
  <c r="W113" i="48"/>
  <c r="J114" i="48" s="1"/>
  <c r="AE113" i="48"/>
  <c r="AK113" i="48"/>
  <c r="AN157" i="48"/>
  <c r="AM158" i="48"/>
  <c r="F245" i="49"/>
  <c r="G245" i="49" s="1"/>
  <c r="B245" i="49"/>
  <c r="D246" i="49"/>
  <c r="E246" i="49" s="1"/>
  <c r="C247" i="49"/>
  <c r="AH113" i="48" l="1"/>
  <c r="Q114" i="48"/>
  <c r="X114" i="48"/>
  <c r="L114" i="48"/>
  <c r="AN158" i="48"/>
  <c r="AM159" i="48"/>
  <c r="V113" i="48"/>
  <c r="F246" i="49"/>
  <c r="G246" i="49" s="1"/>
  <c r="B246" i="49"/>
  <c r="D247" i="49"/>
  <c r="E247" i="49" s="1"/>
  <c r="C248" i="49"/>
  <c r="AA114" i="48" l="1"/>
  <c r="N114" i="48"/>
  <c r="K114" i="48"/>
  <c r="AM160" i="48"/>
  <c r="AN159" i="48"/>
  <c r="AB114" i="48"/>
  <c r="T114" i="48"/>
  <c r="AF114" i="48"/>
  <c r="AJ113" i="48"/>
  <c r="F247" i="49"/>
  <c r="G247" i="49" s="1"/>
  <c r="B247" i="49"/>
  <c r="D248" i="49"/>
  <c r="E248" i="49" s="1"/>
  <c r="C249" i="49"/>
  <c r="AN160" i="48" l="1"/>
  <c r="AM161" i="48"/>
  <c r="O114" i="48"/>
  <c r="Z114" i="48"/>
  <c r="W114" i="48"/>
  <c r="J115" i="48" s="1"/>
  <c r="AE114" i="48"/>
  <c r="AK114" i="48"/>
  <c r="F248" i="49"/>
  <c r="G248" i="49" s="1"/>
  <c r="B248" i="49"/>
  <c r="D249" i="49"/>
  <c r="E249" i="49" s="1"/>
  <c r="C250" i="49"/>
  <c r="L115" i="48" l="1"/>
  <c r="Q115" i="48"/>
  <c r="X115" i="48"/>
  <c r="AH114" i="48"/>
  <c r="V114" i="48"/>
  <c r="AN161" i="48"/>
  <c r="AM162" i="48"/>
  <c r="F249" i="49"/>
  <c r="G249" i="49" s="1"/>
  <c r="B249" i="49"/>
  <c r="C251" i="49"/>
  <c r="D250" i="49"/>
  <c r="E250" i="49" s="1"/>
  <c r="AM163" i="48" l="1"/>
  <c r="AN162" i="48"/>
  <c r="AJ114" i="48"/>
  <c r="AB115" i="48"/>
  <c r="T115" i="48"/>
  <c r="AF115" i="48"/>
  <c r="AA115" i="48"/>
  <c r="N115" i="48"/>
  <c r="K115" i="48"/>
  <c r="C252" i="49"/>
  <c r="D251" i="49"/>
  <c r="E251" i="49" s="1"/>
  <c r="F250" i="49"/>
  <c r="G250" i="49" s="1"/>
  <c r="B250" i="49"/>
  <c r="O115" i="48" l="1"/>
  <c r="Z115" i="48"/>
  <c r="W115" i="48"/>
  <c r="J116" i="48" s="1"/>
  <c r="AK115" i="48"/>
  <c r="AE115" i="48"/>
  <c r="AM164" i="48"/>
  <c r="AN163" i="48"/>
  <c r="C253" i="49"/>
  <c r="D252" i="49"/>
  <c r="E252" i="49" s="1"/>
  <c r="F251" i="49"/>
  <c r="G251" i="49" s="1"/>
  <c r="B251" i="49"/>
  <c r="AM165" i="48" l="1"/>
  <c r="AN164" i="48"/>
  <c r="AH115" i="48"/>
  <c r="X116" i="48"/>
  <c r="Q116" i="48"/>
  <c r="L116" i="48"/>
  <c r="V115" i="48"/>
  <c r="AJ115" i="48" s="1"/>
  <c r="C254" i="49"/>
  <c r="D253" i="49"/>
  <c r="E253" i="49" s="1"/>
  <c r="F252" i="49"/>
  <c r="G252" i="49" s="1"/>
  <c r="B252" i="49"/>
  <c r="AA116" i="48" l="1"/>
  <c r="N116" i="48"/>
  <c r="K116" i="48"/>
  <c r="AB116" i="48"/>
  <c r="T116" i="48"/>
  <c r="AF116" i="48"/>
  <c r="AN165" i="48"/>
  <c r="AM166" i="48"/>
  <c r="D254" i="49"/>
  <c r="E254" i="49" s="1"/>
  <c r="C255" i="49"/>
  <c r="F253" i="49"/>
  <c r="G253" i="49" s="1"/>
  <c r="B253" i="49"/>
  <c r="O116" i="48" l="1"/>
  <c r="V116" i="48" s="1"/>
  <c r="Z116" i="48"/>
  <c r="W116" i="48"/>
  <c r="J117" i="48" s="1"/>
  <c r="AN166" i="48"/>
  <c r="AM167" i="48"/>
  <c r="AE116" i="48"/>
  <c r="AK116" i="48"/>
  <c r="F254" i="49"/>
  <c r="G254" i="49" s="1"/>
  <c r="B254" i="49"/>
  <c r="D255" i="49"/>
  <c r="E255" i="49" s="1"/>
  <c r="C256" i="49"/>
  <c r="AN167" i="48" l="1"/>
  <c r="AM168" i="48"/>
  <c r="AH116" i="48"/>
  <c r="AJ116" i="48"/>
  <c r="X117" i="48"/>
  <c r="L117" i="48"/>
  <c r="Q117" i="48"/>
  <c r="F255" i="49"/>
  <c r="G255" i="49" s="1"/>
  <c r="B255" i="49"/>
  <c r="C257" i="49"/>
  <c r="D256" i="49"/>
  <c r="E256" i="49" s="1"/>
  <c r="AB117" i="48" l="1"/>
  <c r="T117" i="48"/>
  <c r="AF117" i="48"/>
  <c r="AA117" i="48"/>
  <c r="N117" i="48"/>
  <c r="K117" i="48"/>
  <c r="AN168" i="48"/>
  <c r="AM169" i="48"/>
  <c r="D257" i="49"/>
  <c r="E257" i="49" s="1"/>
  <c r="C258" i="49"/>
  <c r="F256" i="49"/>
  <c r="G256" i="49" s="1"/>
  <c r="B256" i="49"/>
  <c r="AN169" i="48" l="1"/>
  <c r="AM170" i="48"/>
  <c r="O117" i="48"/>
  <c r="V117" i="48" s="1"/>
  <c r="Z117" i="48"/>
  <c r="W117" i="48"/>
  <c r="J118" i="48" s="1"/>
  <c r="AE117" i="48"/>
  <c r="AK117" i="48"/>
  <c r="F257" i="49"/>
  <c r="G257" i="49" s="1"/>
  <c r="B257" i="49"/>
  <c r="C259" i="49"/>
  <c r="D258" i="49"/>
  <c r="E258" i="49" s="1"/>
  <c r="AH117" i="48" l="1"/>
  <c r="AJ117" i="48"/>
  <c r="AN170" i="48"/>
  <c r="AM171" i="48"/>
  <c r="X118" i="48"/>
  <c r="L118" i="48"/>
  <c r="Q118" i="48"/>
  <c r="D259" i="49"/>
  <c r="E259" i="49" s="1"/>
  <c r="C260" i="49"/>
  <c r="F258" i="49"/>
  <c r="G258" i="49" s="1"/>
  <c r="B258" i="49"/>
  <c r="AB118" i="48" l="1"/>
  <c r="T118" i="48"/>
  <c r="AF118" i="48"/>
  <c r="AA118" i="48"/>
  <c r="N118" i="48"/>
  <c r="K118" i="48"/>
  <c r="AN171" i="48"/>
  <c r="AM172" i="48"/>
  <c r="F259" i="49"/>
  <c r="G259" i="49" s="1"/>
  <c r="B259" i="49"/>
  <c r="C261" i="49"/>
  <c r="D260" i="49"/>
  <c r="E260" i="49" s="1"/>
  <c r="AN172" i="48" l="1"/>
  <c r="AM173" i="48"/>
  <c r="O118" i="48"/>
  <c r="V118" i="48" s="1"/>
  <c r="Z118" i="48"/>
  <c r="W118" i="48"/>
  <c r="J119" i="48" s="1"/>
  <c r="AK118" i="48"/>
  <c r="AE118" i="48"/>
  <c r="F260" i="49"/>
  <c r="G260" i="49" s="1"/>
  <c r="B260" i="49"/>
  <c r="C262" i="49"/>
  <c r="D261" i="49"/>
  <c r="E261" i="49" s="1"/>
  <c r="AJ118" i="48" l="1"/>
  <c r="AH118" i="48"/>
  <c r="L119" i="48"/>
  <c r="Q119" i="48"/>
  <c r="X119" i="48"/>
  <c r="AN173" i="48"/>
  <c r="AM174" i="48"/>
  <c r="D262" i="49"/>
  <c r="E262" i="49" s="1"/>
  <c r="C263" i="49"/>
  <c r="F261" i="49"/>
  <c r="G261" i="49" s="1"/>
  <c r="B261" i="49"/>
  <c r="AN174" i="48" l="1"/>
  <c r="AM175" i="48"/>
  <c r="AB119" i="48"/>
  <c r="T119" i="48"/>
  <c r="AF119" i="48"/>
  <c r="AA119" i="48"/>
  <c r="N119" i="48"/>
  <c r="K119" i="48"/>
  <c r="F262" i="49"/>
  <c r="G262" i="49" s="1"/>
  <c r="B262" i="49"/>
  <c r="D263" i="49"/>
  <c r="E263" i="49" s="1"/>
  <c r="C264" i="49"/>
  <c r="AK119" i="48" l="1"/>
  <c r="AE119" i="48"/>
  <c r="O119" i="48"/>
  <c r="V119" i="48" s="1"/>
  <c r="Z119" i="48"/>
  <c r="W119" i="48"/>
  <c r="J120" i="48" s="1"/>
  <c r="AN175" i="48"/>
  <c r="AM176" i="48"/>
  <c r="D264" i="49"/>
  <c r="E264" i="49" s="1"/>
  <c r="C265" i="49"/>
  <c r="F263" i="49"/>
  <c r="G263" i="49" s="1"/>
  <c r="B263" i="49"/>
  <c r="L120" i="48" l="1"/>
  <c r="Q120" i="48"/>
  <c r="X120" i="48"/>
  <c r="AN176" i="48"/>
  <c r="AM177" i="48"/>
  <c r="AJ119" i="48"/>
  <c r="AH119" i="48"/>
  <c r="F264" i="49"/>
  <c r="G264" i="49" s="1"/>
  <c r="B264" i="49"/>
  <c r="D265" i="49"/>
  <c r="E265" i="49" s="1"/>
  <c r="C266" i="49"/>
  <c r="AN177" i="48" l="1"/>
  <c r="AM178" i="48"/>
  <c r="AB120" i="48"/>
  <c r="T120" i="48"/>
  <c r="AF120" i="48"/>
  <c r="AA120" i="48"/>
  <c r="N120" i="48"/>
  <c r="K120" i="48"/>
  <c r="F265" i="49"/>
  <c r="G265" i="49" s="1"/>
  <c r="B265" i="49"/>
  <c r="D266" i="49"/>
  <c r="E266" i="49" s="1"/>
  <c r="C267" i="49"/>
  <c r="O120" i="48" l="1"/>
  <c r="V120" i="48" s="1"/>
  <c r="Z120" i="48"/>
  <c r="W120" i="48"/>
  <c r="J121" i="48" s="1"/>
  <c r="AK120" i="48"/>
  <c r="AE120" i="48"/>
  <c r="AN178" i="48"/>
  <c r="AM179" i="48"/>
  <c r="D267" i="49"/>
  <c r="E267" i="49" s="1"/>
  <c r="C268" i="49"/>
  <c r="F266" i="49"/>
  <c r="G266" i="49" s="1"/>
  <c r="B266" i="49"/>
  <c r="AN179" i="48" l="1"/>
  <c r="AM180" i="48"/>
  <c r="AJ120" i="48"/>
  <c r="AH120" i="48"/>
  <c r="X121" i="48"/>
  <c r="Q121" i="48"/>
  <c r="L121" i="48"/>
  <c r="C269" i="49"/>
  <c r="D268" i="49"/>
  <c r="E268" i="49" s="1"/>
  <c r="F267" i="49"/>
  <c r="G267" i="49" s="1"/>
  <c r="B267" i="49"/>
  <c r="AA121" i="48" l="1"/>
  <c r="N121" i="48"/>
  <c r="K121" i="48"/>
  <c r="AB121" i="48"/>
  <c r="T121" i="48"/>
  <c r="AF121" i="48"/>
  <c r="AN180" i="48"/>
  <c r="AM181" i="48"/>
  <c r="C270" i="49"/>
  <c r="D269" i="49"/>
  <c r="E269" i="49" s="1"/>
  <c r="F268" i="49"/>
  <c r="G268" i="49" s="1"/>
  <c r="B268" i="49"/>
  <c r="AN181" i="48" l="1"/>
  <c r="AM182" i="48"/>
  <c r="O121" i="48"/>
  <c r="V121" i="48" s="1"/>
  <c r="Z121" i="48"/>
  <c r="W121" i="48"/>
  <c r="J122" i="48" s="1"/>
  <c r="AK121" i="48"/>
  <c r="AE121" i="48"/>
  <c r="D270" i="49"/>
  <c r="E270" i="49" s="1"/>
  <c r="C271" i="49"/>
  <c r="F269" i="49"/>
  <c r="G269" i="49" s="1"/>
  <c r="B269" i="49"/>
  <c r="AH121" i="48" l="1"/>
  <c r="AJ121" i="48"/>
  <c r="AM183" i="48"/>
  <c r="AN182" i="48"/>
  <c r="Q122" i="48"/>
  <c r="L122" i="48"/>
  <c r="X122" i="48"/>
  <c r="F270" i="49"/>
  <c r="G270" i="49" s="1"/>
  <c r="B270" i="49"/>
  <c r="D271" i="49"/>
  <c r="E271" i="49" s="1"/>
  <c r="C272" i="49"/>
  <c r="AA122" i="48" l="1"/>
  <c r="N122" i="48"/>
  <c r="K122" i="48"/>
  <c r="AB122" i="48"/>
  <c r="T122" i="48"/>
  <c r="AF122" i="48"/>
  <c r="AM184" i="48"/>
  <c r="AN183" i="48"/>
  <c r="F271" i="49"/>
  <c r="G271" i="49" s="1"/>
  <c r="B271" i="49"/>
  <c r="D272" i="49"/>
  <c r="E272" i="49" s="1"/>
  <c r="C273" i="49"/>
  <c r="AN184" i="48" l="1"/>
  <c r="AM185" i="48"/>
  <c r="O122" i="48"/>
  <c r="V122" i="48" s="1"/>
  <c r="Z122" i="48"/>
  <c r="W122" i="48"/>
  <c r="J123" i="48" s="1"/>
  <c r="AE122" i="48"/>
  <c r="AK122" i="48"/>
  <c r="D273" i="49"/>
  <c r="E273" i="49" s="1"/>
  <c r="C274" i="49"/>
  <c r="F272" i="49"/>
  <c r="G272" i="49" s="1"/>
  <c r="B272" i="49"/>
  <c r="L123" i="48" l="1"/>
  <c r="X123" i="48"/>
  <c r="Q123" i="48"/>
  <c r="AN185" i="48"/>
  <c r="AM186" i="48"/>
  <c r="AJ122" i="48"/>
  <c r="AH122" i="48"/>
  <c r="F273" i="49"/>
  <c r="G273" i="49" s="1"/>
  <c r="B273" i="49"/>
  <c r="D274" i="49"/>
  <c r="E274" i="49" s="1"/>
  <c r="C275" i="49"/>
  <c r="AN186" i="48" l="1"/>
  <c r="AM187" i="48"/>
  <c r="AB123" i="48"/>
  <c r="T123" i="48"/>
  <c r="AF123" i="48"/>
  <c r="AA123" i="48"/>
  <c r="N123" i="48"/>
  <c r="K123" i="48"/>
  <c r="F274" i="49"/>
  <c r="G274" i="49" s="1"/>
  <c r="B274" i="49"/>
  <c r="D275" i="49"/>
  <c r="E275" i="49" s="1"/>
  <c r="C276" i="49"/>
  <c r="O123" i="48" l="1"/>
  <c r="V123" i="48" s="1"/>
  <c r="Z123" i="48"/>
  <c r="W123" i="48"/>
  <c r="J124" i="48" s="1"/>
  <c r="AE123" i="48"/>
  <c r="AK123" i="48"/>
  <c r="AN187" i="48"/>
  <c r="AM188" i="48"/>
  <c r="F275" i="49"/>
  <c r="G275" i="49" s="1"/>
  <c r="B275" i="49"/>
  <c r="D276" i="49"/>
  <c r="E276" i="49" s="1"/>
  <c r="C277" i="49"/>
  <c r="AH123" i="48" l="1"/>
  <c r="AJ123" i="48"/>
  <c r="AN188" i="48"/>
  <c r="AM189" i="48"/>
  <c r="X124" i="48"/>
  <c r="Q124" i="48"/>
  <c r="L124" i="48"/>
  <c r="F276" i="49"/>
  <c r="G276" i="49" s="1"/>
  <c r="B276" i="49"/>
  <c r="C278" i="49"/>
  <c r="D277" i="49"/>
  <c r="E277" i="49" s="1"/>
  <c r="AA124" i="48" l="1"/>
  <c r="N124" i="48"/>
  <c r="K124" i="48"/>
  <c r="AB124" i="48"/>
  <c r="T124" i="48"/>
  <c r="AF124" i="48"/>
  <c r="AN189" i="48"/>
  <c r="AM190" i="48"/>
  <c r="D278" i="49"/>
  <c r="E278" i="49" s="1"/>
  <c r="C279" i="49"/>
  <c r="F277" i="49"/>
  <c r="G277" i="49" s="1"/>
  <c r="B277" i="49"/>
  <c r="AM191" i="48" l="1"/>
  <c r="AN190" i="48"/>
  <c r="O124" i="48"/>
  <c r="V124" i="48" s="1"/>
  <c r="Z124" i="48"/>
  <c r="W124" i="48"/>
  <c r="J125" i="48" s="1"/>
  <c r="AE124" i="48"/>
  <c r="AK124" i="48"/>
  <c r="F278" i="49"/>
  <c r="G278" i="49" s="1"/>
  <c r="B278" i="49"/>
  <c r="D279" i="49"/>
  <c r="E279" i="49" s="1"/>
  <c r="C280" i="49"/>
  <c r="Q125" i="48" l="1"/>
  <c r="X125" i="48"/>
  <c r="L125" i="48"/>
  <c r="AH124" i="48"/>
  <c r="AJ124" i="48"/>
  <c r="AN191" i="48"/>
  <c r="AM192" i="48"/>
  <c r="F279" i="49"/>
  <c r="G279" i="49" s="1"/>
  <c r="B279" i="49"/>
  <c r="D280" i="49"/>
  <c r="E280" i="49" s="1"/>
  <c r="C281" i="49"/>
  <c r="AA125" i="48" l="1"/>
  <c r="N125" i="48"/>
  <c r="K125" i="48"/>
  <c r="AM193" i="48"/>
  <c r="AN192" i="48"/>
  <c r="AB125" i="48"/>
  <c r="T125" i="48"/>
  <c r="AF125" i="48"/>
  <c r="F280" i="49"/>
  <c r="G280" i="49" s="1"/>
  <c r="B280" i="49"/>
  <c r="D281" i="49"/>
  <c r="E281" i="49" s="1"/>
  <c r="C282" i="49"/>
  <c r="AN193" i="48" l="1"/>
  <c r="AM194" i="48"/>
  <c r="O125" i="48"/>
  <c r="V125" i="48" s="1"/>
  <c r="Z125" i="48"/>
  <c r="W125" i="48"/>
  <c r="J126" i="48" s="1"/>
  <c r="AK125" i="48"/>
  <c r="AE125" i="48"/>
  <c r="F281" i="49"/>
  <c r="G281" i="49" s="1"/>
  <c r="B281" i="49"/>
  <c r="D282" i="49"/>
  <c r="E282" i="49" s="1"/>
  <c r="C283" i="49"/>
  <c r="AH125" i="48" l="1"/>
  <c r="AJ125" i="48"/>
  <c r="X126" i="48"/>
  <c r="L126" i="48"/>
  <c r="Q126" i="48"/>
  <c r="AN194" i="48"/>
  <c r="AM195" i="48"/>
  <c r="F282" i="49"/>
  <c r="G282" i="49" s="1"/>
  <c r="B282" i="49"/>
  <c r="C284" i="49"/>
  <c r="D283" i="49"/>
  <c r="E283" i="49" s="1"/>
  <c r="AN195" i="48" l="1"/>
  <c r="AM196" i="48"/>
  <c r="AB126" i="48"/>
  <c r="T126" i="48"/>
  <c r="AF126" i="48"/>
  <c r="AA126" i="48"/>
  <c r="N126" i="48"/>
  <c r="K126" i="48"/>
  <c r="F283" i="49"/>
  <c r="G283" i="49" s="1"/>
  <c r="B283" i="49"/>
  <c r="D284" i="49"/>
  <c r="E284" i="49" s="1"/>
  <c r="C285" i="49"/>
  <c r="AK126" i="48" l="1"/>
  <c r="AE126" i="48"/>
  <c r="O126" i="48"/>
  <c r="V126" i="48" s="1"/>
  <c r="Z126" i="48"/>
  <c r="W126" i="48"/>
  <c r="J127" i="48" s="1"/>
  <c r="AM197" i="48"/>
  <c r="AN196" i="48"/>
  <c r="C286" i="49"/>
  <c r="D285" i="49"/>
  <c r="E285" i="49" s="1"/>
  <c r="F284" i="49"/>
  <c r="G284" i="49" s="1"/>
  <c r="B284" i="49"/>
  <c r="AM198" i="48" l="1"/>
  <c r="AN197" i="48"/>
  <c r="L127" i="48"/>
  <c r="Q127" i="48"/>
  <c r="X127" i="48"/>
  <c r="AJ126" i="48"/>
  <c r="AH126" i="48"/>
  <c r="D286" i="49"/>
  <c r="E286" i="49" s="1"/>
  <c r="C287" i="49"/>
  <c r="F285" i="49"/>
  <c r="G285" i="49" s="1"/>
  <c r="B285" i="49"/>
  <c r="AB127" i="48" l="1"/>
  <c r="T127" i="48"/>
  <c r="AF127" i="48"/>
  <c r="AA127" i="48"/>
  <c r="N127" i="48"/>
  <c r="K127" i="48"/>
  <c r="AN198" i="48"/>
  <c r="AM199" i="48"/>
  <c r="F286" i="49"/>
  <c r="G286" i="49" s="1"/>
  <c r="B286" i="49"/>
  <c r="C288" i="49"/>
  <c r="D287" i="49"/>
  <c r="E287" i="49" s="1"/>
  <c r="AN199" i="48" l="1"/>
  <c r="AM200" i="48"/>
  <c r="O127" i="48"/>
  <c r="V127" i="48" s="1"/>
  <c r="Z127" i="48"/>
  <c r="W127" i="48"/>
  <c r="J128" i="48" s="1"/>
  <c r="AK127" i="48"/>
  <c r="AE127" i="48"/>
  <c r="F287" i="49"/>
  <c r="G287" i="49" s="1"/>
  <c r="B287" i="49"/>
  <c r="C289" i="49"/>
  <c r="D288" i="49"/>
  <c r="E288" i="49" s="1"/>
  <c r="AJ127" i="48" l="1"/>
  <c r="AH127" i="48"/>
  <c r="Q128" i="48"/>
  <c r="X128" i="48"/>
  <c r="L128" i="48"/>
  <c r="AN200" i="48"/>
  <c r="AM201" i="48"/>
  <c r="F288" i="49"/>
  <c r="G288" i="49" s="1"/>
  <c r="B288" i="49"/>
  <c r="D289" i="49"/>
  <c r="E289" i="49" s="1"/>
  <c r="C290" i="49"/>
  <c r="AM202" i="48" l="1"/>
  <c r="AN201" i="48"/>
  <c r="AA128" i="48"/>
  <c r="N128" i="48"/>
  <c r="K128" i="48"/>
  <c r="AB128" i="48"/>
  <c r="T128" i="48"/>
  <c r="AF128" i="48"/>
  <c r="F289" i="49"/>
  <c r="G289" i="49" s="1"/>
  <c r="B289" i="49"/>
  <c r="D290" i="49"/>
  <c r="E290" i="49" s="1"/>
  <c r="C291" i="49"/>
  <c r="O128" i="48" l="1"/>
  <c r="V128" i="48" s="1"/>
  <c r="Z128" i="48"/>
  <c r="W128" i="48"/>
  <c r="J129" i="48" s="1"/>
  <c r="AE128" i="48"/>
  <c r="AK128" i="48"/>
  <c r="AN202" i="48"/>
  <c r="AM203" i="48"/>
  <c r="F290" i="49"/>
  <c r="G290" i="49" s="1"/>
  <c r="B290" i="49"/>
  <c r="D291" i="49"/>
  <c r="E291" i="49" s="1"/>
  <c r="C292" i="49"/>
  <c r="X129" i="48" l="1"/>
  <c r="Q129" i="48"/>
  <c r="L129" i="48"/>
  <c r="AN203" i="48"/>
  <c r="AM204" i="48"/>
  <c r="AJ128" i="48"/>
  <c r="AH128" i="48"/>
  <c r="D292" i="49"/>
  <c r="E292" i="49" s="1"/>
  <c r="C293" i="49"/>
  <c r="F291" i="49"/>
  <c r="G291" i="49" s="1"/>
  <c r="B291" i="49"/>
  <c r="AA129" i="48" l="1"/>
  <c r="N129" i="48"/>
  <c r="K129" i="48"/>
  <c r="AM205" i="48"/>
  <c r="AN204" i="48"/>
  <c r="AB129" i="48"/>
  <c r="T129" i="48"/>
  <c r="AF129" i="48"/>
  <c r="F292" i="49"/>
  <c r="G292" i="49" s="1"/>
  <c r="B292" i="49"/>
  <c r="D293" i="49"/>
  <c r="E293" i="49" s="1"/>
  <c r="C294" i="49"/>
  <c r="AN205" i="48" l="1"/>
  <c r="AM206" i="48"/>
  <c r="O129" i="48"/>
  <c r="V129" i="48" s="1"/>
  <c r="Z129" i="48"/>
  <c r="W129" i="48"/>
  <c r="J130" i="48" s="1"/>
  <c r="AK129" i="48"/>
  <c r="AE129" i="48"/>
  <c r="F293" i="49"/>
  <c r="G293" i="49" s="1"/>
  <c r="B293" i="49"/>
  <c r="C295" i="49"/>
  <c r="D294" i="49"/>
  <c r="E294" i="49" s="1"/>
  <c r="AJ129" i="48" l="1"/>
  <c r="AH129" i="48"/>
  <c r="L130" i="48"/>
  <c r="X130" i="48"/>
  <c r="Q130" i="48"/>
  <c r="AM207" i="48"/>
  <c r="AN206" i="48"/>
  <c r="C296" i="49"/>
  <c r="D295" i="49"/>
  <c r="E295" i="49" s="1"/>
  <c r="F294" i="49"/>
  <c r="G294" i="49" s="1"/>
  <c r="B294" i="49"/>
  <c r="AN207" i="48" l="1"/>
  <c r="AM208" i="48"/>
  <c r="AB130" i="48"/>
  <c r="T130" i="48"/>
  <c r="AF130" i="48"/>
  <c r="AA130" i="48"/>
  <c r="N130" i="48"/>
  <c r="K130" i="48"/>
  <c r="F295" i="49"/>
  <c r="G295" i="49" s="1"/>
  <c r="B295" i="49"/>
  <c r="D296" i="49"/>
  <c r="E296" i="49" s="1"/>
  <c r="C297" i="49"/>
  <c r="AE130" i="48" l="1"/>
  <c r="AK130" i="48"/>
  <c r="O130" i="48"/>
  <c r="V130" i="48" s="1"/>
  <c r="Z130" i="48"/>
  <c r="W130" i="48"/>
  <c r="J131" i="48" s="1"/>
  <c r="AN208" i="48"/>
  <c r="AM209" i="48"/>
  <c r="D297" i="49"/>
  <c r="E297" i="49" s="1"/>
  <c r="C298" i="49"/>
  <c r="F296" i="49"/>
  <c r="G296" i="49" s="1"/>
  <c r="B296" i="49"/>
  <c r="L131" i="48" l="1"/>
  <c r="Q131" i="48"/>
  <c r="X131" i="48"/>
  <c r="AN209" i="48"/>
  <c r="AM210" i="48"/>
  <c r="AJ130" i="48"/>
  <c r="AH130" i="48"/>
  <c r="F297" i="49"/>
  <c r="G297" i="49" s="1"/>
  <c r="B297" i="49"/>
  <c r="C299" i="49"/>
  <c r="D298" i="49"/>
  <c r="E298" i="49" s="1"/>
  <c r="AN210" i="48" l="1"/>
  <c r="AM211" i="48"/>
  <c r="AB131" i="48"/>
  <c r="T131" i="48"/>
  <c r="AF131" i="48"/>
  <c r="AA131" i="48"/>
  <c r="N131" i="48"/>
  <c r="K131" i="48"/>
  <c r="F298" i="49"/>
  <c r="G298" i="49" s="1"/>
  <c r="B298" i="49"/>
  <c r="D299" i="49"/>
  <c r="E299" i="49" s="1"/>
  <c r="C300" i="49"/>
  <c r="O131" i="48" l="1"/>
  <c r="V131" i="48" s="1"/>
  <c r="Z131" i="48"/>
  <c r="W131" i="48"/>
  <c r="J132" i="48" s="1"/>
  <c r="AE131" i="48"/>
  <c r="AK131" i="48"/>
  <c r="AM212" i="48"/>
  <c r="AN211" i="48"/>
  <c r="D300" i="49"/>
  <c r="E300" i="49" s="1"/>
  <c r="C301" i="49"/>
  <c r="F299" i="49"/>
  <c r="G299" i="49" s="1"/>
  <c r="B299" i="49"/>
  <c r="AH131" i="48" l="1"/>
  <c r="AJ131" i="48"/>
  <c r="X132" i="48"/>
  <c r="Q132" i="48"/>
  <c r="L132" i="48"/>
  <c r="AM213" i="48"/>
  <c r="AN212" i="48"/>
  <c r="F300" i="49"/>
  <c r="G300" i="49" s="1"/>
  <c r="B300" i="49"/>
  <c r="D301" i="49"/>
  <c r="E301" i="49" s="1"/>
  <c r="C302" i="49"/>
  <c r="AN213" i="48" l="1"/>
  <c r="AM214" i="48"/>
  <c r="AA132" i="48"/>
  <c r="N132" i="48"/>
  <c r="K132" i="48"/>
  <c r="AB132" i="48"/>
  <c r="T132" i="48"/>
  <c r="AF132" i="48"/>
  <c r="F301" i="49"/>
  <c r="G301" i="49" s="1"/>
  <c r="B301" i="49"/>
  <c r="C303" i="49"/>
  <c r="D302" i="49"/>
  <c r="E302" i="49" s="1"/>
  <c r="O132" i="48" l="1"/>
  <c r="V132" i="48" s="1"/>
  <c r="Z132" i="48"/>
  <c r="W132" i="48"/>
  <c r="J133" i="48" s="1"/>
  <c r="AE132" i="48"/>
  <c r="AK132" i="48"/>
  <c r="AN214" i="48"/>
  <c r="AM215" i="48"/>
  <c r="F302" i="49"/>
  <c r="G302" i="49" s="1"/>
  <c r="B302" i="49"/>
  <c r="C304" i="49"/>
  <c r="D303" i="49"/>
  <c r="E303" i="49" s="1"/>
  <c r="AM216" i="48" l="1"/>
  <c r="AN215" i="48"/>
  <c r="AH132" i="48"/>
  <c r="AJ132" i="48"/>
  <c r="L133" i="48"/>
  <c r="X133" i="48"/>
  <c r="Q133" i="48"/>
  <c r="D304" i="49"/>
  <c r="E304" i="49" s="1"/>
  <c r="C305" i="49"/>
  <c r="F303" i="49"/>
  <c r="G303" i="49" s="1"/>
  <c r="B303" i="49"/>
  <c r="AB133" i="48" l="1"/>
  <c r="T133" i="48"/>
  <c r="AF133" i="48"/>
  <c r="AA133" i="48"/>
  <c r="N133" i="48"/>
  <c r="K133" i="48"/>
  <c r="AM217" i="48"/>
  <c r="AN216" i="48"/>
  <c r="F304" i="49"/>
  <c r="G304" i="49" s="1"/>
  <c r="B304" i="49"/>
  <c r="D305" i="49"/>
  <c r="E305" i="49" s="1"/>
  <c r="C306" i="49"/>
  <c r="AN217" i="48" l="1"/>
  <c r="AM218" i="48"/>
  <c r="O133" i="48"/>
  <c r="V133" i="48" s="1"/>
  <c r="Z133" i="48"/>
  <c r="W133" i="48"/>
  <c r="J134" i="48" s="1"/>
  <c r="AK133" i="48"/>
  <c r="AE133" i="48"/>
  <c r="F305" i="49"/>
  <c r="G305" i="49" s="1"/>
  <c r="B305" i="49"/>
  <c r="C307" i="49"/>
  <c r="D306" i="49"/>
  <c r="E306" i="49" s="1"/>
  <c r="AJ133" i="48" l="1"/>
  <c r="AH133" i="48"/>
  <c r="X134" i="48"/>
  <c r="L134" i="48"/>
  <c r="Q134" i="48"/>
  <c r="AM219" i="48"/>
  <c r="AN218" i="48"/>
  <c r="D307" i="49"/>
  <c r="E307" i="49" s="1"/>
  <c r="C308" i="49"/>
  <c r="F306" i="49"/>
  <c r="G306" i="49" s="1"/>
  <c r="B306" i="49"/>
  <c r="AN219" i="48" l="1"/>
  <c r="AM220" i="48"/>
  <c r="AB134" i="48"/>
  <c r="T134" i="48"/>
  <c r="AF134" i="48"/>
  <c r="AA134" i="48"/>
  <c r="N134" i="48"/>
  <c r="K134" i="48"/>
  <c r="F307" i="49"/>
  <c r="G307" i="49" s="1"/>
  <c r="B307" i="49"/>
  <c r="C309" i="49"/>
  <c r="D308" i="49"/>
  <c r="E308" i="49" s="1"/>
  <c r="O134" i="48" l="1"/>
  <c r="V134" i="48" s="1"/>
  <c r="Z134" i="48"/>
  <c r="W134" i="48"/>
  <c r="J135" i="48" s="1"/>
  <c r="AK134" i="48"/>
  <c r="AE134" i="48"/>
  <c r="AM221" i="48"/>
  <c r="AN220" i="48"/>
  <c r="D309" i="49"/>
  <c r="E309" i="49" s="1"/>
  <c r="C310" i="49"/>
  <c r="F308" i="49"/>
  <c r="G308" i="49" s="1"/>
  <c r="B308" i="49"/>
  <c r="AN221" i="48" l="1"/>
  <c r="AM222" i="48"/>
  <c r="AJ134" i="48"/>
  <c r="AH134" i="48"/>
  <c r="L135" i="48"/>
  <c r="Q135" i="48"/>
  <c r="X135" i="48"/>
  <c r="F309" i="49"/>
  <c r="G309" i="49" s="1"/>
  <c r="B309" i="49"/>
  <c r="C311" i="49"/>
  <c r="D310" i="49"/>
  <c r="E310" i="49" s="1"/>
  <c r="AB135" i="48" l="1"/>
  <c r="T135" i="48"/>
  <c r="AF135" i="48"/>
  <c r="AA135" i="48"/>
  <c r="N135" i="48"/>
  <c r="K135" i="48"/>
  <c r="AN222" i="48"/>
  <c r="AM223" i="48"/>
  <c r="C312" i="49"/>
  <c r="D311" i="49"/>
  <c r="E311" i="49" s="1"/>
  <c r="F310" i="49"/>
  <c r="G310" i="49" s="1"/>
  <c r="B310" i="49"/>
  <c r="AN223" i="48" l="1"/>
  <c r="AM224" i="48"/>
  <c r="O135" i="48"/>
  <c r="V135" i="48" s="1"/>
  <c r="Z135" i="48"/>
  <c r="W135" i="48"/>
  <c r="J136" i="48" s="1"/>
  <c r="AK135" i="48"/>
  <c r="AE135" i="48"/>
  <c r="D312" i="49"/>
  <c r="E312" i="49" s="1"/>
  <c r="C313" i="49"/>
  <c r="F311" i="49"/>
  <c r="G311" i="49" s="1"/>
  <c r="B311" i="49"/>
  <c r="AJ135" i="48" l="1"/>
  <c r="AH135" i="48"/>
  <c r="X136" i="48"/>
  <c r="L136" i="48"/>
  <c r="Q136" i="48"/>
  <c r="AN224" i="48"/>
  <c r="AM225" i="48"/>
  <c r="F312" i="49"/>
  <c r="G312" i="49" s="1"/>
  <c r="B312" i="49"/>
  <c r="D313" i="49"/>
  <c r="E313" i="49" s="1"/>
  <c r="C314" i="49"/>
  <c r="AA136" i="48" l="1"/>
  <c r="N136" i="48"/>
  <c r="K136" i="48"/>
  <c r="AM226" i="48"/>
  <c r="AN225" i="48"/>
  <c r="AB136" i="48"/>
  <c r="T136" i="48"/>
  <c r="AF136" i="48"/>
  <c r="F313" i="49"/>
  <c r="G313" i="49" s="1"/>
  <c r="B313" i="49"/>
  <c r="C315" i="49"/>
  <c r="D314" i="49"/>
  <c r="E314" i="49" s="1"/>
  <c r="AN226" i="48" l="1"/>
  <c r="AM227" i="48"/>
  <c r="O136" i="48"/>
  <c r="V136" i="48" s="1"/>
  <c r="Z136" i="48"/>
  <c r="W136" i="48"/>
  <c r="J137" i="48" s="1"/>
  <c r="AK136" i="48"/>
  <c r="AE136" i="48"/>
  <c r="D315" i="49"/>
  <c r="E315" i="49" s="1"/>
  <c r="C316" i="49"/>
  <c r="F314" i="49"/>
  <c r="G314" i="49" s="1"/>
  <c r="B314" i="49"/>
  <c r="AJ136" i="48" l="1"/>
  <c r="AH136" i="48"/>
  <c r="X137" i="48"/>
  <c r="Q137" i="48"/>
  <c r="L137" i="48"/>
  <c r="AM228" i="48"/>
  <c r="AN227" i="48"/>
  <c r="F315" i="49"/>
  <c r="G315" i="49" s="1"/>
  <c r="B315" i="49"/>
  <c r="D316" i="49"/>
  <c r="E316" i="49" s="1"/>
  <c r="C317" i="49"/>
  <c r="AM229" i="48" l="1"/>
  <c r="AN228" i="48"/>
  <c r="AA137" i="48"/>
  <c r="N137" i="48"/>
  <c r="K137" i="48"/>
  <c r="AB137" i="48"/>
  <c r="T137" i="48"/>
  <c r="AF137" i="48"/>
  <c r="F316" i="49"/>
  <c r="G316" i="49" s="1"/>
  <c r="B316" i="49"/>
  <c r="D317" i="49"/>
  <c r="E317" i="49" s="1"/>
  <c r="C318" i="49"/>
  <c r="O137" i="48" l="1"/>
  <c r="V137" i="48" s="1"/>
  <c r="Z137" i="48"/>
  <c r="W137" i="48"/>
  <c r="J138" i="48" s="1"/>
  <c r="AK137" i="48"/>
  <c r="AE137" i="48"/>
  <c r="AN229" i="48"/>
  <c r="AM230" i="48"/>
  <c r="F317" i="49"/>
  <c r="G317" i="49" s="1"/>
  <c r="B317" i="49"/>
  <c r="C319" i="49"/>
  <c r="D318" i="49"/>
  <c r="E318" i="49" s="1"/>
  <c r="AN230" i="48" l="1"/>
  <c r="AM231" i="48"/>
  <c r="AH137" i="48"/>
  <c r="AJ137" i="48"/>
  <c r="L138" i="48"/>
  <c r="X138" i="48"/>
  <c r="Q138" i="48"/>
  <c r="C320" i="49"/>
  <c r="D319" i="49"/>
  <c r="E319" i="49" s="1"/>
  <c r="F318" i="49"/>
  <c r="G318" i="49" s="1"/>
  <c r="B318" i="49"/>
  <c r="AB138" i="48" l="1"/>
  <c r="T138" i="48"/>
  <c r="AF138" i="48"/>
  <c r="AA138" i="48"/>
  <c r="N138" i="48"/>
  <c r="K138" i="48"/>
  <c r="AM232" i="48"/>
  <c r="AN231" i="48"/>
  <c r="D320" i="49"/>
  <c r="E320" i="49" s="1"/>
  <c r="C321" i="49"/>
  <c r="F319" i="49"/>
  <c r="G319" i="49" s="1"/>
  <c r="B319" i="49"/>
  <c r="AM233" i="48" l="1"/>
  <c r="AN232" i="48"/>
  <c r="O138" i="48"/>
  <c r="V138" i="48" s="1"/>
  <c r="Z138" i="48"/>
  <c r="W138" i="48"/>
  <c r="J139" i="48" s="1"/>
  <c r="AK138" i="48"/>
  <c r="AE138" i="48"/>
  <c r="F320" i="49"/>
  <c r="G320" i="49" s="1"/>
  <c r="B320" i="49"/>
  <c r="D321" i="49"/>
  <c r="E321" i="49" s="1"/>
  <c r="C322" i="49"/>
  <c r="AJ138" i="48" l="1"/>
  <c r="AH138" i="48"/>
  <c r="X139" i="48"/>
  <c r="L139" i="48"/>
  <c r="Q139" i="48"/>
  <c r="AM234" i="48"/>
  <c r="AN233" i="48"/>
  <c r="F321" i="49"/>
  <c r="G321" i="49" s="1"/>
  <c r="B321" i="49"/>
  <c r="C323" i="49"/>
  <c r="D322" i="49"/>
  <c r="E322" i="49" s="1"/>
  <c r="AM235" i="48" l="1"/>
  <c r="AN234" i="48"/>
  <c r="AB139" i="48"/>
  <c r="T139" i="48"/>
  <c r="AF139" i="48"/>
  <c r="AA139" i="48"/>
  <c r="N139" i="48"/>
  <c r="K139" i="48"/>
  <c r="D323" i="49"/>
  <c r="E323" i="49" s="1"/>
  <c r="C324" i="49"/>
  <c r="F322" i="49"/>
  <c r="G322" i="49" s="1"/>
  <c r="B322" i="49"/>
  <c r="O139" i="48" l="1"/>
  <c r="V139" i="48" s="1"/>
  <c r="Z139" i="48"/>
  <c r="W139" i="48"/>
  <c r="J140" i="48" s="1"/>
  <c r="AE139" i="48"/>
  <c r="AK139" i="48"/>
  <c r="AM236" i="48"/>
  <c r="AN235" i="48"/>
  <c r="D324" i="49"/>
  <c r="E324" i="49" s="1"/>
  <c r="C325" i="49"/>
  <c r="F323" i="49"/>
  <c r="G323" i="49" s="1"/>
  <c r="B323" i="49"/>
  <c r="AM237" i="48" l="1"/>
  <c r="AN236" i="48"/>
  <c r="AH139" i="48"/>
  <c r="AJ139" i="48"/>
  <c r="X140" i="48"/>
  <c r="L140" i="48"/>
  <c r="Q140" i="48"/>
  <c r="D325" i="49"/>
  <c r="E325" i="49" s="1"/>
  <c r="C326" i="49"/>
  <c r="F324" i="49"/>
  <c r="G324" i="49" s="1"/>
  <c r="B324" i="49"/>
  <c r="AB140" i="48" l="1"/>
  <c r="T140" i="48"/>
  <c r="AF140" i="48"/>
  <c r="AA140" i="48"/>
  <c r="N140" i="48"/>
  <c r="K140" i="48"/>
  <c r="AM238" i="48"/>
  <c r="AN237" i="48"/>
  <c r="F325" i="49"/>
  <c r="G325" i="49" s="1"/>
  <c r="B325" i="49"/>
  <c r="C327" i="49"/>
  <c r="D326" i="49"/>
  <c r="E326" i="49" s="1"/>
  <c r="AM239" i="48" l="1"/>
  <c r="AN238" i="48"/>
  <c r="O140" i="48"/>
  <c r="V140" i="48" s="1"/>
  <c r="Z140" i="48"/>
  <c r="W140" i="48"/>
  <c r="J141" i="48" s="1"/>
  <c r="AK140" i="48"/>
  <c r="AE140" i="48"/>
  <c r="F326" i="49"/>
  <c r="G326" i="49" s="1"/>
  <c r="B326" i="49"/>
  <c r="C328" i="49"/>
  <c r="D327" i="49"/>
  <c r="E327" i="49" s="1"/>
  <c r="AH140" i="48" l="1"/>
  <c r="AJ140" i="48"/>
  <c r="X141" i="48"/>
  <c r="L141" i="48"/>
  <c r="Q141" i="48"/>
  <c r="AM240" i="48"/>
  <c r="AN239" i="48"/>
  <c r="D328" i="49"/>
  <c r="E328" i="49" s="1"/>
  <c r="C329" i="49"/>
  <c r="F327" i="49"/>
  <c r="G327" i="49" s="1"/>
  <c r="B327" i="49"/>
  <c r="AB141" i="48" l="1"/>
  <c r="T141" i="48"/>
  <c r="AF141" i="48"/>
  <c r="AA141" i="48"/>
  <c r="N141" i="48"/>
  <c r="K141" i="48"/>
  <c r="AN240" i="48"/>
  <c r="AM241" i="48"/>
  <c r="D329" i="49"/>
  <c r="E329" i="49" s="1"/>
  <c r="C330" i="49"/>
  <c r="F328" i="49"/>
  <c r="G328" i="49" s="1"/>
  <c r="B328" i="49"/>
  <c r="AM242" i="48" l="1"/>
  <c r="AN241" i="48"/>
  <c r="O141" i="48"/>
  <c r="V141" i="48" s="1"/>
  <c r="Z141" i="48"/>
  <c r="W141" i="48"/>
  <c r="J142" i="48" s="1"/>
  <c r="AE141" i="48"/>
  <c r="AK141" i="48"/>
  <c r="F329" i="49"/>
  <c r="G329" i="49" s="1"/>
  <c r="B329" i="49"/>
  <c r="C331" i="49"/>
  <c r="D330" i="49"/>
  <c r="E330" i="49" s="1"/>
  <c r="L142" i="48" l="1"/>
  <c r="X142" i="48"/>
  <c r="Q142" i="48"/>
  <c r="AH141" i="48"/>
  <c r="AJ141" i="48"/>
  <c r="AM243" i="48"/>
  <c r="AN242" i="48"/>
  <c r="F330" i="49"/>
  <c r="G330" i="49" s="1"/>
  <c r="B330" i="49"/>
  <c r="D331" i="49"/>
  <c r="E331" i="49" s="1"/>
  <c r="C332" i="49"/>
  <c r="AM244" i="48" l="1"/>
  <c r="AN243" i="48"/>
  <c r="AB142" i="48"/>
  <c r="T142" i="48"/>
  <c r="AF142" i="48"/>
  <c r="AA142" i="48"/>
  <c r="N142" i="48"/>
  <c r="K142" i="48"/>
  <c r="F331" i="49"/>
  <c r="G331" i="49" s="1"/>
  <c r="B331" i="49"/>
  <c r="D332" i="49"/>
  <c r="E332" i="49" s="1"/>
  <c r="C333" i="49"/>
  <c r="O142" i="48" l="1"/>
  <c r="V142" i="48" s="1"/>
  <c r="Z142" i="48"/>
  <c r="W142" i="48"/>
  <c r="J143" i="48" s="1"/>
  <c r="AE142" i="48"/>
  <c r="AK142" i="48"/>
  <c r="AM245" i="48"/>
  <c r="AN244" i="48"/>
  <c r="D333" i="49"/>
  <c r="E333" i="49" s="1"/>
  <c r="C334" i="49"/>
  <c r="F332" i="49"/>
  <c r="G332" i="49" s="1"/>
  <c r="B332" i="49"/>
  <c r="AM246" i="48" l="1"/>
  <c r="AN245" i="48"/>
  <c r="AJ142" i="48"/>
  <c r="AH142" i="48"/>
  <c r="L143" i="48"/>
  <c r="Q143" i="48"/>
  <c r="X143" i="48"/>
  <c r="F333" i="49"/>
  <c r="G333" i="49" s="1"/>
  <c r="B333" i="49"/>
  <c r="C335" i="49"/>
  <c r="D334" i="49"/>
  <c r="E334" i="49" s="1"/>
  <c r="AB143" i="48" l="1"/>
  <c r="T143" i="48"/>
  <c r="AF143" i="48"/>
  <c r="AA143" i="48"/>
  <c r="N143" i="48"/>
  <c r="K143" i="48"/>
  <c r="AM247" i="48"/>
  <c r="AN246" i="48"/>
  <c r="C336" i="49"/>
  <c r="D335" i="49"/>
  <c r="E335" i="49" s="1"/>
  <c r="F334" i="49"/>
  <c r="G334" i="49" s="1"/>
  <c r="B334" i="49"/>
  <c r="AN247" i="48" l="1"/>
  <c r="AM248" i="48"/>
  <c r="O143" i="48"/>
  <c r="V143" i="48" s="1"/>
  <c r="Z143" i="48"/>
  <c r="W143" i="48"/>
  <c r="J144" i="48" s="1"/>
  <c r="AE143" i="48"/>
  <c r="AK143" i="48"/>
  <c r="D336" i="49"/>
  <c r="E336" i="49" s="1"/>
  <c r="C337" i="49"/>
  <c r="F335" i="49"/>
  <c r="G335" i="49" s="1"/>
  <c r="B335" i="49"/>
  <c r="AJ143" i="48" l="1"/>
  <c r="AH143" i="48"/>
  <c r="Q144" i="48"/>
  <c r="L144" i="48"/>
  <c r="X144" i="48"/>
  <c r="AM249" i="48"/>
  <c r="AN248" i="48"/>
  <c r="F336" i="49"/>
  <c r="G336" i="49" s="1"/>
  <c r="B336" i="49"/>
  <c r="D337" i="49"/>
  <c r="E337" i="49" s="1"/>
  <c r="C338" i="49"/>
  <c r="AM250" i="48" l="1"/>
  <c r="AN249" i="48"/>
  <c r="AA144" i="48"/>
  <c r="N144" i="48"/>
  <c r="K144" i="48"/>
  <c r="AB144" i="48"/>
  <c r="T144" i="48"/>
  <c r="AF144" i="48"/>
  <c r="F337" i="49"/>
  <c r="G337" i="49" s="1"/>
  <c r="B337" i="49"/>
  <c r="C339" i="49"/>
  <c r="D338" i="49"/>
  <c r="E338" i="49" s="1"/>
  <c r="O144" i="48" l="1"/>
  <c r="V144" i="48" s="1"/>
  <c r="Z144" i="48"/>
  <c r="W144" i="48"/>
  <c r="J145" i="48" s="1"/>
  <c r="AE144" i="48"/>
  <c r="AK144" i="48"/>
  <c r="AM251" i="48"/>
  <c r="AN250" i="48"/>
  <c r="D339" i="49"/>
  <c r="E339" i="49" s="1"/>
  <c r="C340" i="49"/>
  <c r="F338" i="49"/>
  <c r="G338" i="49" s="1"/>
  <c r="B338" i="49"/>
  <c r="AH144" i="48" l="1"/>
  <c r="AJ144" i="48"/>
  <c r="AM252" i="48"/>
  <c r="AN251" i="48"/>
  <c r="Q145" i="48"/>
  <c r="X145" i="48"/>
  <c r="L145" i="48"/>
  <c r="F339" i="49"/>
  <c r="G339" i="49" s="1"/>
  <c r="B339" i="49"/>
  <c r="D340" i="49"/>
  <c r="E340" i="49" s="1"/>
  <c r="C341" i="49"/>
  <c r="AA145" i="48" l="1"/>
  <c r="N145" i="48"/>
  <c r="K145" i="48"/>
  <c r="AB145" i="48"/>
  <c r="T145" i="48"/>
  <c r="AF145" i="48"/>
  <c r="AN252" i="48"/>
  <c r="AM253" i="48"/>
  <c r="D341" i="49"/>
  <c r="E341" i="49" s="1"/>
  <c r="C342" i="49"/>
  <c r="F340" i="49"/>
  <c r="G340" i="49" s="1"/>
  <c r="B340" i="49"/>
  <c r="AN253" i="48" l="1"/>
  <c r="AM254" i="48"/>
  <c r="O145" i="48"/>
  <c r="V145" i="48" s="1"/>
  <c r="Z145" i="48"/>
  <c r="W145" i="48"/>
  <c r="J146" i="48" s="1"/>
  <c r="AK145" i="48"/>
  <c r="AE145" i="48"/>
  <c r="C343" i="49"/>
  <c r="D342" i="49"/>
  <c r="E342" i="49" s="1"/>
  <c r="F341" i="49"/>
  <c r="G341" i="49" s="1"/>
  <c r="B341" i="49"/>
  <c r="AH145" i="48" l="1"/>
  <c r="AJ145" i="48"/>
  <c r="Q146" i="48"/>
  <c r="L146" i="48"/>
  <c r="X146" i="48"/>
  <c r="AM255" i="48"/>
  <c r="AN254" i="48"/>
  <c r="C344" i="49"/>
  <c r="D343" i="49"/>
  <c r="E343" i="49" s="1"/>
  <c r="F342" i="49"/>
  <c r="G342" i="49" s="1"/>
  <c r="B342" i="49"/>
  <c r="AM256" i="48" l="1"/>
  <c r="AN255" i="48"/>
  <c r="AA146" i="48"/>
  <c r="N146" i="48"/>
  <c r="K146" i="48"/>
  <c r="AB146" i="48"/>
  <c r="T146" i="48"/>
  <c r="AF146" i="48"/>
  <c r="F343" i="49"/>
  <c r="G343" i="49" s="1"/>
  <c r="B343" i="49"/>
  <c r="D344" i="49"/>
  <c r="E344" i="49" s="1"/>
  <c r="C345" i="49"/>
  <c r="O146" i="48" l="1"/>
  <c r="V146" i="48" s="1"/>
  <c r="Z146" i="48"/>
  <c r="W146" i="48"/>
  <c r="J147" i="48" s="1"/>
  <c r="AE146" i="48"/>
  <c r="AK146" i="48"/>
  <c r="AM257" i="48"/>
  <c r="AN256" i="48"/>
  <c r="C346" i="49"/>
  <c r="D345" i="49"/>
  <c r="E345" i="49" s="1"/>
  <c r="F344" i="49"/>
  <c r="G344" i="49" s="1"/>
  <c r="B344" i="49"/>
  <c r="AM258" i="48" l="1"/>
  <c r="AN257" i="48"/>
  <c r="AJ146" i="48"/>
  <c r="AH146" i="48"/>
  <c r="L147" i="48"/>
  <c r="Q147" i="48"/>
  <c r="X147" i="48"/>
  <c r="F345" i="49"/>
  <c r="G345" i="49" s="1"/>
  <c r="B345" i="49"/>
  <c r="C347" i="49"/>
  <c r="D346" i="49"/>
  <c r="E346" i="49" s="1"/>
  <c r="AB147" i="48" l="1"/>
  <c r="T147" i="48"/>
  <c r="AF147" i="48"/>
  <c r="AA147" i="48"/>
  <c r="N147" i="48"/>
  <c r="K147" i="48"/>
  <c r="AM259" i="48"/>
  <c r="AN258" i="48"/>
  <c r="D347" i="49"/>
  <c r="E347" i="49" s="1"/>
  <c r="C348" i="49"/>
  <c r="F346" i="49"/>
  <c r="G346" i="49" s="1"/>
  <c r="B346" i="49"/>
  <c r="AM260" i="48" l="1"/>
  <c r="AN259" i="48"/>
  <c r="O147" i="48"/>
  <c r="V147" i="48" s="1"/>
  <c r="Z147" i="48"/>
  <c r="W147" i="48"/>
  <c r="J148" i="48" s="1"/>
  <c r="AK147" i="48"/>
  <c r="AE147" i="48"/>
  <c r="D348" i="49"/>
  <c r="E348" i="49" s="1"/>
  <c r="C349" i="49"/>
  <c r="F347" i="49"/>
  <c r="G347" i="49" s="1"/>
  <c r="B347" i="49"/>
  <c r="AJ147" i="48" l="1"/>
  <c r="AH147" i="48"/>
  <c r="X148" i="48"/>
  <c r="L148" i="48"/>
  <c r="Q148" i="48"/>
  <c r="AN260" i="48"/>
  <c r="AM261" i="48"/>
  <c r="F348" i="49"/>
  <c r="G348" i="49" s="1"/>
  <c r="B348" i="49"/>
  <c r="C350" i="49"/>
  <c r="D349" i="49"/>
  <c r="E349" i="49" s="1"/>
  <c r="AM262" i="48" l="1"/>
  <c r="AN261" i="48"/>
  <c r="AB148" i="48"/>
  <c r="T148" i="48"/>
  <c r="AF148" i="48"/>
  <c r="AA148" i="48"/>
  <c r="N148" i="48"/>
  <c r="K148" i="48"/>
  <c r="C351" i="49"/>
  <c r="D350" i="49"/>
  <c r="E350" i="49" s="1"/>
  <c r="F349" i="49"/>
  <c r="G349" i="49" s="1"/>
  <c r="B349" i="49"/>
  <c r="O148" i="48" l="1"/>
  <c r="V148" i="48" s="1"/>
  <c r="Z148" i="48"/>
  <c r="W148" i="48"/>
  <c r="J149" i="48" s="1"/>
  <c r="AK148" i="48"/>
  <c r="AE148" i="48"/>
  <c r="AM263" i="48"/>
  <c r="AN262" i="48"/>
  <c r="C352" i="49"/>
  <c r="D351" i="49"/>
  <c r="E351" i="49" s="1"/>
  <c r="F350" i="49"/>
  <c r="G350" i="49" s="1"/>
  <c r="B350" i="49"/>
  <c r="AJ148" i="48" l="1"/>
  <c r="AH148" i="48"/>
  <c r="AN263" i="48"/>
  <c r="AM264" i="48"/>
  <c r="Q149" i="48"/>
  <c r="X149" i="48"/>
  <c r="L149" i="48"/>
  <c r="D352" i="49"/>
  <c r="E352" i="49" s="1"/>
  <c r="C353" i="49"/>
  <c r="F351" i="49"/>
  <c r="G351" i="49" s="1"/>
  <c r="B351" i="49"/>
  <c r="AA149" i="48" l="1"/>
  <c r="N149" i="48"/>
  <c r="K149" i="48"/>
  <c r="AB149" i="48"/>
  <c r="T149" i="48"/>
  <c r="AF149" i="48"/>
  <c r="AM265" i="48"/>
  <c r="AN264" i="48"/>
  <c r="D353" i="49"/>
  <c r="E353" i="49" s="1"/>
  <c r="C354" i="49"/>
  <c r="F352" i="49"/>
  <c r="G352" i="49" s="1"/>
  <c r="B352" i="49"/>
  <c r="AM266" i="48" l="1"/>
  <c r="AN265" i="48"/>
  <c r="O149" i="48"/>
  <c r="V149" i="48" s="1"/>
  <c r="Z149" i="48"/>
  <c r="W149" i="48"/>
  <c r="J150" i="48" s="1"/>
  <c r="AK149" i="48"/>
  <c r="AE149" i="48"/>
  <c r="C355" i="49"/>
  <c r="D354" i="49"/>
  <c r="E354" i="49" s="1"/>
  <c r="F353" i="49"/>
  <c r="G353" i="49" s="1"/>
  <c r="B353" i="49"/>
  <c r="AJ149" i="48" l="1"/>
  <c r="AH149" i="48"/>
  <c r="L150" i="48"/>
  <c r="X150" i="48"/>
  <c r="Q150" i="48"/>
  <c r="AM267" i="48"/>
  <c r="AN266" i="48"/>
  <c r="F354" i="49"/>
  <c r="G354" i="49" s="1"/>
  <c r="B354" i="49"/>
  <c r="D355" i="49"/>
  <c r="E355" i="49" s="1"/>
  <c r="C356" i="49"/>
  <c r="AM268" i="48" l="1"/>
  <c r="AN267" i="48"/>
  <c r="AB150" i="48"/>
  <c r="T150" i="48"/>
  <c r="AF150" i="48"/>
  <c r="AA150" i="48"/>
  <c r="N150" i="48"/>
  <c r="K150" i="48"/>
  <c r="F355" i="49"/>
  <c r="G355" i="49" s="1"/>
  <c r="B355" i="49"/>
  <c r="C357" i="49"/>
  <c r="D356" i="49"/>
  <c r="E356" i="49" s="1"/>
  <c r="O150" i="48" l="1"/>
  <c r="V150" i="48" s="1"/>
  <c r="Z150" i="48"/>
  <c r="W150" i="48"/>
  <c r="J151" i="48" s="1"/>
  <c r="AK150" i="48"/>
  <c r="AE150" i="48"/>
  <c r="AM269" i="48"/>
  <c r="AN268" i="48"/>
  <c r="C358" i="49"/>
  <c r="D357" i="49"/>
  <c r="E357" i="49" s="1"/>
  <c r="F356" i="49"/>
  <c r="G356" i="49" s="1"/>
  <c r="B356" i="49"/>
  <c r="AM270" i="48" l="1"/>
  <c r="AN269" i="48"/>
  <c r="X151" i="48"/>
  <c r="Q151" i="48"/>
  <c r="L151" i="48"/>
  <c r="AJ150" i="48"/>
  <c r="AH150" i="48"/>
  <c r="C359" i="49"/>
  <c r="D358" i="49"/>
  <c r="E358" i="49" s="1"/>
  <c r="F357" i="49"/>
  <c r="G357" i="49" s="1"/>
  <c r="B357" i="49"/>
  <c r="AB151" i="48" l="1"/>
  <c r="T151" i="48"/>
  <c r="AF151" i="48"/>
  <c r="AA151" i="48"/>
  <c r="N151" i="48"/>
  <c r="K151" i="48"/>
  <c r="AN270" i="48"/>
  <c r="AM271" i="48"/>
  <c r="C360" i="49"/>
  <c r="D359" i="49"/>
  <c r="E359" i="49" s="1"/>
  <c r="F358" i="49"/>
  <c r="G358" i="49" s="1"/>
  <c r="B358" i="49"/>
  <c r="AM272" i="48" l="1"/>
  <c r="AN272" i="48" s="1"/>
  <c r="AN271" i="48"/>
  <c r="O151" i="48"/>
  <c r="V151" i="48" s="1"/>
  <c r="Z151" i="48"/>
  <c r="W151" i="48"/>
  <c r="J152" i="48" s="1"/>
  <c r="AE151" i="48"/>
  <c r="AK151" i="48"/>
  <c r="F359" i="49"/>
  <c r="G359" i="49" s="1"/>
  <c r="B359" i="49"/>
  <c r="D360" i="49"/>
  <c r="E360" i="49" s="1"/>
  <c r="C361" i="49"/>
  <c r="AJ151" i="48" l="1"/>
  <c r="AH151" i="48"/>
  <c r="X152" i="48"/>
  <c r="Q152" i="48"/>
  <c r="L152" i="48"/>
  <c r="F360" i="49"/>
  <c r="G360" i="49" s="1"/>
  <c r="B360" i="49"/>
  <c r="C362" i="49"/>
  <c r="D361" i="49"/>
  <c r="E361" i="49" s="1"/>
  <c r="K23" i="48"/>
  <c r="AR103" i="48" l="1"/>
  <c r="AR83" i="48"/>
  <c r="AR171" i="48"/>
  <c r="AR71" i="48"/>
  <c r="AR90" i="48"/>
  <c r="AR39" i="48"/>
  <c r="AR123" i="48"/>
  <c r="AR97" i="48"/>
  <c r="AR180" i="48"/>
  <c r="AR194" i="48"/>
  <c r="AR208" i="48"/>
  <c r="AR163" i="48"/>
  <c r="AR109" i="48"/>
  <c r="AR88" i="48"/>
  <c r="AR36" i="48"/>
  <c r="AR116" i="48"/>
  <c r="AR63" i="48"/>
  <c r="AR47" i="48"/>
  <c r="AR159" i="48"/>
  <c r="AR67" i="48"/>
  <c r="AR181" i="48"/>
  <c r="AR195" i="48"/>
  <c r="AR209" i="48"/>
  <c r="AR114" i="48"/>
  <c r="AR93" i="48"/>
  <c r="AR44" i="48"/>
  <c r="AR156" i="48"/>
  <c r="AR76" i="48"/>
  <c r="AR66" i="48"/>
  <c r="AR55" i="48"/>
  <c r="AR167" i="48"/>
  <c r="AR108" i="48"/>
  <c r="AR182" i="48"/>
  <c r="AR196" i="48"/>
  <c r="AR210" i="48"/>
  <c r="AR214" i="48"/>
  <c r="AR174" i="48"/>
  <c r="AR75" i="48"/>
  <c r="AR65" i="48"/>
  <c r="AR52" i="48"/>
  <c r="AR164" i="48"/>
  <c r="AR79" i="48"/>
  <c r="AR106" i="48"/>
  <c r="AR85" i="48"/>
  <c r="AR175" i="48"/>
  <c r="AR113" i="48"/>
  <c r="AR183" i="48"/>
  <c r="AR197" i="48"/>
  <c r="AR211" i="48"/>
  <c r="AR206" i="48"/>
  <c r="AR104" i="48"/>
  <c r="AR57" i="48"/>
  <c r="AR172" i="48"/>
  <c r="AR111" i="48"/>
  <c r="AR91" i="48"/>
  <c r="AR40" i="48"/>
  <c r="AR119" i="48"/>
  <c r="AR184" i="48"/>
  <c r="AR198" i="48"/>
  <c r="AR212" i="48"/>
  <c r="AR193" i="48"/>
  <c r="AR70" i="48"/>
  <c r="AR89" i="48"/>
  <c r="AR178" i="48"/>
  <c r="AR117" i="48"/>
  <c r="AR96" i="48"/>
  <c r="AR48" i="48"/>
  <c r="AR160" i="48"/>
  <c r="AR185" i="48"/>
  <c r="AR199" i="48"/>
  <c r="AR213" i="48"/>
  <c r="AR51" i="48"/>
  <c r="AR73" i="48"/>
  <c r="AR94" i="48"/>
  <c r="AR37" i="48"/>
  <c r="AR122" i="48"/>
  <c r="AR101" i="48"/>
  <c r="AR56" i="48"/>
  <c r="AR168" i="48"/>
  <c r="AR80" i="48"/>
  <c r="AR186" i="48"/>
  <c r="AR200" i="48"/>
  <c r="AR92" i="48"/>
  <c r="AR34" i="48"/>
  <c r="AR120" i="48"/>
  <c r="AR99" i="48"/>
  <c r="AR45" i="48"/>
  <c r="AR157" i="48"/>
  <c r="AR69" i="48"/>
  <c r="AR86" i="48"/>
  <c r="AR176" i="48"/>
  <c r="AR187" i="48"/>
  <c r="AR201" i="48"/>
  <c r="AR118" i="48"/>
  <c r="AR42" i="48"/>
  <c r="AR154" i="48"/>
  <c r="AR78" i="48"/>
  <c r="AR105" i="48"/>
  <c r="AR53" i="48"/>
  <c r="AR165" i="48"/>
  <c r="AR112" i="48"/>
  <c r="AR61" i="48"/>
  <c r="AR33" i="48"/>
  <c r="AP33" i="48" s="1"/>
  <c r="AS33" i="48" s="1"/>
  <c r="AO34" i="48" s="1"/>
  <c r="AQ34" i="48" s="1"/>
  <c r="AR188" i="48"/>
  <c r="AR202" i="48"/>
  <c r="AR58" i="48"/>
  <c r="AR50" i="48"/>
  <c r="AR162" i="48"/>
  <c r="AR110" i="48"/>
  <c r="AR84" i="48"/>
  <c r="AR173" i="48"/>
  <c r="AR74" i="48"/>
  <c r="AR64" i="48"/>
  <c r="AR41" i="48"/>
  <c r="AR153" i="48"/>
  <c r="AR189" i="48"/>
  <c r="AR203" i="48"/>
  <c r="AR155" i="48"/>
  <c r="AR166" i="48"/>
  <c r="AR177" i="48"/>
  <c r="AR68" i="48"/>
  <c r="AR207" i="48"/>
  <c r="AR82" i="48"/>
  <c r="AR170" i="48"/>
  <c r="AR115" i="48"/>
  <c r="AR60" i="48"/>
  <c r="AR38" i="48"/>
  <c r="AR77" i="48"/>
  <c r="AR102" i="48"/>
  <c r="AR49" i="48"/>
  <c r="AR161" i="48"/>
  <c r="AR190" i="48"/>
  <c r="AR204" i="48"/>
  <c r="AR43" i="48"/>
  <c r="AR100" i="48"/>
  <c r="AR72" i="48"/>
  <c r="AR192" i="48"/>
  <c r="AR98" i="48"/>
  <c r="AR87" i="48"/>
  <c r="AR35" i="48"/>
  <c r="AR121" i="48"/>
  <c r="AR95" i="48"/>
  <c r="AR46" i="48"/>
  <c r="AR158" i="48"/>
  <c r="AR107" i="48"/>
  <c r="AR81" i="48"/>
  <c r="AR169" i="48"/>
  <c r="AR191" i="48"/>
  <c r="AR205" i="48"/>
  <c r="AR62" i="48"/>
  <c r="AR54" i="48"/>
  <c r="AR59" i="48"/>
  <c r="AR179" i="48"/>
  <c r="AR215" i="48"/>
  <c r="AR216" i="48"/>
  <c r="AR124" i="48"/>
  <c r="AR217" i="48"/>
  <c r="AR218" i="48"/>
  <c r="AR125" i="48"/>
  <c r="AR219" i="48"/>
  <c r="AR220" i="48"/>
  <c r="AR126" i="48"/>
  <c r="AR221" i="48"/>
  <c r="AR222" i="48"/>
  <c r="AR223" i="48"/>
  <c r="AR127" i="48"/>
  <c r="AR224" i="48"/>
  <c r="AR128" i="48"/>
  <c r="AR225" i="48"/>
  <c r="AR226" i="48"/>
  <c r="AR227" i="48"/>
  <c r="AR129" i="48"/>
  <c r="AR228" i="48"/>
  <c r="AR229" i="48"/>
  <c r="AR130" i="48"/>
  <c r="AR230" i="48"/>
  <c r="AR131" i="48"/>
  <c r="AR231" i="48"/>
  <c r="AR232" i="48"/>
  <c r="AR132" i="48"/>
  <c r="AR233" i="48"/>
  <c r="AR234" i="48"/>
  <c r="AR133" i="48"/>
  <c r="AR235" i="48"/>
  <c r="AR236" i="48"/>
  <c r="AR134" i="48"/>
  <c r="AR237" i="48"/>
  <c r="AR238" i="48"/>
  <c r="AR239" i="48"/>
  <c r="AR135" i="48"/>
  <c r="AR240" i="48"/>
  <c r="AR241" i="48"/>
  <c r="AR136" i="48"/>
  <c r="AR242" i="48"/>
  <c r="AR137" i="48"/>
  <c r="AR243" i="48"/>
  <c r="AR244" i="48"/>
  <c r="AR245" i="48"/>
  <c r="AR138" i="48"/>
  <c r="AR246" i="48"/>
  <c r="AR139" i="48"/>
  <c r="AR247" i="48"/>
  <c r="AR248" i="48"/>
  <c r="AR249" i="48"/>
  <c r="AR140" i="48"/>
  <c r="AR250" i="48"/>
  <c r="AR251" i="48"/>
  <c r="AR141" i="48"/>
  <c r="AR252" i="48"/>
  <c r="AR253" i="48"/>
  <c r="AR142" i="48"/>
  <c r="AR254" i="48"/>
  <c r="AR255" i="48"/>
  <c r="AR143" i="48"/>
  <c r="AR256" i="48"/>
  <c r="AR144" i="48"/>
  <c r="AR257" i="48"/>
  <c r="AR258" i="48"/>
  <c r="AR145" i="48"/>
  <c r="AR259" i="48"/>
  <c r="AR260" i="48"/>
  <c r="AR146" i="48"/>
  <c r="AR261" i="48"/>
  <c r="AR262" i="48"/>
  <c r="AR147" i="48"/>
  <c r="AR263" i="48"/>
  <c r="AR264" i="48"/>
  <c r="AR148" i="48"/>
  <c r="AR265" i="48"/>
  <c r="AR266" i="48"/>
  <c r="AR267" i="48"/>
  <c r="AR149" i="48"/>
  <c r="AR268" i="48"/>
  <c r="AR150" i="48"/>
  <c r="AR269" i="48"/>
  <c r="AR270" i="48"/>
  <c r="AR272" i="48"/>
  <c r="AR151" i="48"/>
  <c r="AR271" i="48"/>
  <c r="AR152" i="48"/>
  <c r="AB152" i="48"/>
  <c r="AB274" i="48" s="1"/>
  <c r="T152" i="48"/>
  <c r="AF152" i="48"/>
  <c r="Q274" i="48"/>
  <c r="Q31" i="48"/>
  <c r="AA152" i="48"/>
  <c r="N152" i="48"/>
  <c r="K152" i="48"/>
  <c r="L274" i="48"/>
  <c r="L31" i="48"/>
  <c r="Q27" i="48"/>
  <c r="R27" i="48" s="1"/>
  <c r="X274" i="48"/>
  <c r="C363" i="49"/>
  <c r="D362" i="49"/>
  <c r="E362" i="49" s="1"/>
  <c r="F361" i="49"/>
  <c r="G361" i="49" s="1"/>
  <c r="B361" i="49"/>
  <c r="AP34" i="48" l="1"/>
  <c r="AS34" i="48" s="1"/>
  <c r="AO35" i="48" s="1"/>
  <c r="AQ35" i="48" s="1"/>
  <c r="AP35" i="48" s="1"/>
  <c r="AS35" i="48" s="1"/>
  <c r="AO36" i="48" s="1"/>
  <c r="AQ36" i="48" s="1"/>
  <c r="AP36" i="48" s="1"/>
  <c r="AS36" i="48" s="1"/>
  <c r="AO37" i="48" s="1"/>
  <c r="AQ37" i="48" s="1"/>
  <c r="AP37" i="48" s="1"/>
  <c r="AS37" i="48" s="1"/>
  <c r="AO38" i="48" s="1"/>
  <c r="AQ38" i="48" s="1"/>
  <c r="AP38" i="48" s="1"/>
  <c r="AS38" i="48" s="1"/>
  <c r="AO39" i="48" s="1"/>
  <c r="AQ39" i="48" s="1"/>
  <c r="AP39" i="48" s="1"/>
  <c r="AS39" i="48" s="1"/>
  <c r="AO40" i="48" s="1"/>
  <c r="AQ40" i="48" s="1"/>
  <c r="AP40" i="48" s="1"/>
  <c r="AS40" i="48" s="1"/>
  <c r="AO41" i="48" s="1"/>
  <c r="AQ41" i="48" s="1"/>
  <c r="AP41" i="48" s="1"/>
  <c r="AS41" i="48" s="1"/>
  <c r="AO42" i="48" s="1"/>
  <c r="AQ42" i="48" s="1"/>
  <c r="AP42" i="48" s="1"/>
  <c r="AS42" i="48" s="1"/>
  <c r="AO43" i="48" s="1"/>
  <c r="AQ43" i="48" s="1"/>
  <c r="AP43" i="48" s="1"/>
  <c r="AS43" i="48" s="1"/>
  <c r="AO44" i="48" s="1"/>
  <c r="AQ44" i="48" s="1"/>
  <c r="AP44" i="48" s="1"/>
  <c r="AS44" i="48" s="1"/>
  <c r="AO45" i="48" s="1"/>
  <c r="AQ45" i="48" s="1"/>
  <c r="AP45" i="48" s="1"/>
  <c r="AS45" i="48" s="1"/>
  <c r="AO46" i="48" s="1"/>
  <c r="AQ46" i="48" s="1"/>
  <c r="AP46" i="48" s="1"/>
  <c r="AS46" i="48" s="1"/>
  <c r="AO47" i="48" s="1"/>
  <c r="AQ47" i="48" s="1"/>
  <c r="AP47" i="48" s="1"/>
  <c r="AS47" i="48" s="1"/>
  <c r="AO48" i="48" s="1"/>
  <c r="AQ48" i="48" s="1"/>
  <c r="AP48" i="48" s="1"/>
  <c r="AS48" i="48" s="1"/>
  <c r="AO49" i="48" s="1"/>
  <c r="AQ49" i="48" s="1"/>
  <c r="AP49" i="48" s="1"/>
  <c r="AS49" i="48" s="1"/>
  <c r="AO50" i="48" s="1"/>
  <c r="AQ50" i="48" s="1"/>
  <c r="AP50" i="48" s="1"/>
  <c r="AS50" i="48" s="1"/>
  <c r="AO51" i="48" s="1"/>
  <c r="AQ51" i="48" s="1"/>
  <c r="AP51" i="48" s="1"/>
  <c r="AS51" i="48" s="1"/>
  <c r="AO52" i="48" s="1"/>
  <c r="AQ52" i="48" s="1"/>
  <c r="AP52" i="48" s="1"/>
  <c r="AS52" i="48" s="1"/>
  <c r="AO53" i="48" s="1"/>
  <c r="AQ53" i="48" s="1"/>
  <c r="AP53" i="48" s="1"/>
  <c r="AS53" i="48" s="1"/>
  <c r="AO54" i="48" s="1"/>
  <c r="AQ54" i="48" s="1"/>
  <c r="AP54" i="48" s="1"/>
  <c r="AS54" i="48" s="1"/>
  <c r="AO55" i="48" s="1"/>
  <c r="AQ55" i="48" s="1"/>
  <c r="AP55" i="48" s="1"/>
  <c r="AS55" i="48" s="1"/>
  <c r="AO56" i="48" s="1"/>
  <c r="AQ56" i="48" s="1"/>
  <c r="AP56" i="48" s="1"/>
  <c r="AS56" i="48" s="1"/>
  <c r="AO57" i="48" s="1"/>
  <c r="AQ57" i="48" s="1"/>
  <c r="AP57" i="48" s="1"/>
  <c r="AS57" i="48" s="1"/>
  <c r="AO58" i="48" s="1"/>
  <c r="AQ58" i="48" s="1"/>
  <c r="AP58" i="48" s="1"/>
  <c r="AS58" i="48" s="1"/>
  <c r="AO59" i="48" s="1"/>
  <c r="AQ59" i="48" s="1"/>
  <c r="AP59" i="48" s="1"/>
  <c r="AS59" i="48" s="1"/>
  <c r="AO60" i="48" s="1"/>
  <c r="AQ60" i="48" s="1"/>
  <c r="AP60" i="48" s="1"/>
  <c r="AS60" i="48" s="1"/>
  <c r="AO61" i="48" s="1"/>
  <c r="AQ61" i="48" s="1"/>
  <c r="AP61" i="48" s="1"/>
  <c r="AS61" i="48" s="1"/>
  <c r="AO62" i="48" s="1"/>
  <c r="AQ62" i="48" s="1"/>
  <c r="AP62" i="48" s="1"/>
  <c r="AS62" i="48" s="1"/>
  <c r="AO63" i="48" s="1"/>
  <c r="AQ63" i="48" s="1"/>
  <c r="AP63" i="48" s="1"/>
  <c r="AS63" i="48" s="1"/>
  <c r="AO64" i="48" s="1"/>
  <c r="AQ64" i="48" s="1"/>
  <c r="AP64" i="48" s="1"/>
  <c r="AS64" i="48" s="1"/>
  <c r="AO65" i="48" s="1"/>
  <c r="AQ65" i="48" s="1"/>
  <c r="AP65" i="48" s="1"/>
  <c r="AS65" i="48" s="1"/>
  <c r="AO66" i="48" s="1"/>
  <c r="AQ66" i="48" s="1"/>
  <c r="AP66" i="48" s="1"/>
  <c r="AS66" i="48" s="1"/>
  <c r="AO67" i="48" s="1"/>
  <c r="AQ67" i="48" s="1"/>
  <c r="AP67" i="48" s="1"/>
  <c r="AS67" i="48" s="1"/>
  <c r="AO68" i="48" s="1"/>
  <c r="AQ68" i="48" s="1"/>
  <c r="AP68" i="48" s="1"/>
  <c r="AS68" i="48" s="1"/>
  <c r="AO69" i="48" s="1"/>
  <c r="AQ69" i="48" s="1"/>
  <c r="AP69" i="48" s="1"/>
  <c r="AS69" i="48" s="1"/>
  <c r="AO70" i="48" s="1"/>
  <c r="AQ70" i="48" s="1"/>
  <c r="AP70" i="48" s="1"/>
  <c r="AS70" i="48" s="1"/>
  <c r="AO71" i="48" s="1"/>
  <c r="AQ71" i="48" s="1"/>
  <c r="AP71" i="48" s="1"/>
  <c r="AS71" i="48" s="1"/>
  <c r="AO72" i="48" s="1"/>
  <c r="AQ72" i="48" s="1"/>
  <c r="AP72" i="48" s="1"/>
  <c r="AS72" i="48" s="1"/>
  <c r="AO73" i="48" s="1"/>
  <c r="AQ73" i="48" s="1"/>
  <c r="AP73" i="48" s="1"/>
  <c r="AS73" i="48" s="1"/>
  <c r="AO74" i="48" s="1"/>
  <c r="AQ74" i="48" s="1"/>
  <c r="AP74" i="48" s="1"/>
  <c r="AS74" i="48" s="1"/>
  <c r="AO75" i="48" s="1"/>
  <c r="AQ75" i="48" s="1"/>
  <c r="AP75" i="48" s="1"/>
  <c r="AS75" i="48" s="1"/>
  <c r="AO76" i="48" s="1"/>
  <c r="AQ76" i="48" s="1"/>
  <c r="AP76" i="48" s="1"/>
  <c r="AS76" i="48" s="1"/>
  <c r="AO77" i="48" s="1"/>
  <c r="AQ77" i="48" s="1"/>
  <c r="AP77" i="48" s="1"/>
  <c r="AS77" i="48" s="1"/>
  <c r="AO78" i="48" s="1"/>
  <c r="AQ78" i="48" s="1"/>
  <c r="AP78" i="48" s="1"/>
  <c r="AS78" i="48" s="1"/>
  <c r="AO79" i="48" s="1"/>
  <c r="AQ79" i="48" s="1"/>
  <c r="AP79" i="48" s="1"/>
  <c r="AS79" i="48" s="1"/>
  <c r="AO80" i="48" s="1"/>
  <c r="AQ80" i="48" s="1"/>
  <c r="AP80" i="48" s="1"/>
  <c r="AS80" i="48" s="1"/>
  <c r="AO81" i="48" s="1"/>
  <c r="AQ81" i="48" s="1"/>
  <c r="AP81" i="48" s="1"/>
  <c r="AS81" i="48" s="1"/>
  <c r="AO82" i="48" s="1"/>
  <c r="AQ82" i="48" s="1"/>
  <c r="AP82" i="48" s="1"/>
  <c r="AS82" i="48" s="1"/>
  <c r="AO83" i="48" s="1"/>
  <c r="AQ83" i="48" s="1"/>
  <c r="AP83" i="48" s="1"/>
  <c r="AS83" i="48" s="1"/>
  <c r="AO84" i="48" s="1"/>
  <c r="AQ84" i="48" s="1"/>
  <c r="AP84" i="48" s="1"/>
  <c r="AS84" i="48" s="1"/>
  <c r="AO85" i="48" s="1"/>
  <c r="AQ85" i="48" s="1"/>
  <c r="AP85" i="48" s="1"/>
  <c r="AS85" i="48" s="1"/>
  <c r="AO86" i="48" s="1"/>
  <c r="AQ86" i="48" s="1"/>
  <c r="AP86" i="48" s="1"/>
  <c r="AS86" i="48" s="1"/>
  <c r="AO87" i="48" s="1"/>
  <c r="AQ87" i="48" s="1"/>
  <c r="AP87" i="48" s="1"/>
  <c r="AS87" i="48" s="1"/>
  <c r="AO88" i="48" s="1"/>
  <c r="AQ88" i="48" s="1"/>
  <c r="AP88" i="48" s="1"/>
  <c r="AS88" i="48" s="1"/>
  <c r="AO89" i="48" s="1"/>
  <c r="AQ89" i="48" s="1"/>
  <c r="AP89" i="48" s="1"/>
  <c r="AS89" i="48" s="1"/>
  <c r="AO90" i="48" s="1"/>
  <c r="AQ90" i="48" s="1"/>
  <c r="AP90" i="48" s="1"/>
  <c r="AS90" i="48" s="1"/>
  <c r="AO91" i="48" s="1"/>
  <c r="AQ91" i="48" s="1"/>
  <c r="AP91" i="48" s="1"/>
  <c r="AS91" i="48" s="1"/>
  <c r="AO92" i="48" s="1"/>
  <c r="AQ92" i="48" s="1"/>
  <c r="AP92" i="48" s="1"/>
  <c r="AS92" i="48" s="1"/>
  <c r="AO93" i="48" s="1"/>
  <c r="AQ93" i="48" s="1"/>
  <c r="AP93" i="48" s="1"/>
  <c r="AS93" i="48" s="1"/>
  <c r="AO94" i="48" s="1"/>
  <c r="AQ94" i="48" s="1"/>
  <c r="AP94" i="48" s="1"/>
  <c r="AS94" i="48" s="1"/>
  <c r="AO95" i="48" s="1"/>
  <c r="AQ95" i="48" s="1"/>
  <c r="AP95" i="48" s="1"/>
  <c r="AS95" i="48" s="1"/>
  <c r="AO96" i="48" s="1"/>
  <c r="AQ96" i="48" s="1"/>
  <c r="AP96" i="48" s="1"/>
  <c r="AS96" i="48" s="1"/>
  <c r="AO97" i="48" s="1"/>
  <c r="AQ97" i="48" s="1"/>
  <c r="AP97" i="48" s="1"/>
  <c r="AS97" i="48" s="1"/>
  <c r="AO98" i="48" s="1"/>
  <c r="AQ98" i="48" s="1"/>
  <c r="AP98" i="48" s="1"/>
  <c r="AS98" i="48" s="1"/>
  <c r="AO99" i="48" s="1"/>
  <c r="AQ99" i="48" s="1"/>
  <c r="AP99" i="48" s="1"/>
  <c r="AS99" i="48" s="1"/>
  <c r="AO100" i="48" s="1"/>
  <c r="AQ100" i="48" s="1"/>
  <c r="AP100" i="48" s="1"/>
  <c r="AS100" i="48" s="1"/>
  <c r="AO101" i="48" s="1"/>
  <c r="AQ101" i="48" s="1"/>
  <c r="AP101" i="48" s="1"/>
  <c r="AS101" i="48" s="1"/>
  <c r="AO102" i="48" s="1"/>
  <c r="AQ102" i="48" s="1"/>
  <c r="AP102" i="48" s="1"/>
  <c r="AS102" i="48" s="1"/>
  <c r="AO103" i="48" s="1"/>
  <c r="AQ103" i="48" s="1"/>
  <c r="AP103" i="48" s="1"/>
  <c r="AS103" i="48" s="1"/>
  <c r="AO104" i="48" s="1"/>
  <c r="AQ104" i="48" s="1"/>
  <c r="AP104" i="48" s="1"/>
  <c r="AS104" i="48" s="1"/>
  <c r="AO105" i="48" s="1"/>
  <c r="AQ105" i="48" s="1"/>
  <c r="AP105" i="48" s="1"/>
  <c r="AS105" i="48" s="1"/>
  <c r="AO106" i="48" s="1"/>
  <c r="AQ106" i="48" s="1"/>
  <c r="AP106" i="48" s="1"/>
  <c r="AS106" i="48" s="1"/>
  <c r="AO107" i="48" s="1"/>
  <c r="AQ107" i="48" s="1"/>
  <c r="AP107" i="48" s="1"/>
  <c r="AS107" i="48" s="1"/>
  <c r="AO108" i="48" s="1"/>
  <c r="AQ108" i="48" s="1"/>
  <c r="AP108" i="48" s="1"/>
  <c r="AS108" i="48" s="1"/>
  <c r="AO109" i="48" s="1"/>
  <c r="AQ109" i="48" s="1"/>
  <c r="AP109" i="48" s="1"/>
  <c r="AS109" i="48" s="1"/>
  <c r="AO110" i="48" s="1"/>
  <c r="AQ110" i="48" s="1"/>
  <c r="AP110" i="48" s="1"/>
  <c r="AS110" i="48" s="1"/>
  <c r="AO111" i="48" s="1"/>
  <c r="AQ111" i="48" s="1"/>
  <c r="AP111" i="48" s="1"/>
  <c r="AS111" i="48" s="1"/>
  <c r="AO112" i="48" s="1"/>
  <c r="AQ112" i="48" s="1"/>
  <c r="AP112" i="48" s="1"/>
  <c r="AS112" i="48" s="1"/>
  <c r="AO113" i="48" s="1"/>
  <c r="AQ113" i="48" s="1"/>
  <c r="AP113" i="48" s="1"/>
  <c r="AS113" i="48" s="1"/>
  <c r="AO114" i="48" s="1"/>
  <c r="AQ114" i="48" s="1"/>
  <c r="AP114" i="48" s="1"/>
  <c r="AS114" i="48" s="1"/>
  <c r="AO115" i="48" s="1"/>
  <c r="AQ115" i="48" s="1"/>
  <c r="AP115" i="48" s="1"/>
  <c r="AS115" i="48" s="1"/>
  <c r="AO116" i="48" s="1"/>
  <c r="AQ116" i="48" s="1"/>
  <c r="AP116" i="48" s="1"/>
  <c r="AS116" i="48" s="1"/>
  <c r="AO117" i="48" s="1"/>
  <c r="AQ117" i="48" s="1"/>
  <c r="AP117" i="48" s="1"/>
  <c r="AS117" i="48" s="1"/>
  <c r="AO118" i="48" s="1"/>
  <c r="AQ118" i="48" s="1"/>
  <c r="AP118" i="48" s="1"/>
  <c r="AS118" i="48" s="1"/>
  <c r="AO119" i="48" s="1"/>
  <c r="AQ119" i="48" s="1"/>
  <c r="AP119" i="48" s="1"/>
  <c r="AS119" i="48" s="1"/>
  <c r="AO120" i="48" s="1"/>
  <c r="AQ120" i="48" s="1"/>
  <c r="AP120" i="48" s="1"/>
  <c r="AS120" i="48" s="1"/>
  <c r="AO121" i="48" s="1"/>
  <c r="AQ121" i="48" s="1"/>
  <c r="AP121" i="48" s="1"/>
  <c r="AS121" i="48" s="1"/>
  <c r="AO122" i="48" s="1"/>
  <c r="AQ122" i="48" s="1"/>
  <c r="AP122" i="48" s="1"/>
  <c r="AS122" i="48" s="1"/>
  <c r="AO123" i="48" s="1"/>
  <c r="AQ123" i="48" s="1"/>
  <c r="AP123" i="48" s="1"/>
  <c r="AS123" i="48" s="1"/>
  <c r="AO124" i="48" s="1"/>
  <c r="AQ124" i="48" s="1"/>
  <c r="AP124" i="48" s="1"/>
  <c r="AS124" i="48" s="1"/>
  <c r="AO125" i="48" s="1"/>
  <c r="AQ125" i="48" s="1"/>
  <c r="AP125" i="48" s="1"/>
  <c r="AS125" i="48" s="1"/>
  <c r="AO126" i="48" s="1"/>
  <c r="AQ126" i="48" s="1"/>
  <c r="AP126" i="48" s="1"/>
  <c r="AS126" i="48" s="1"/>
  <c r="AO127" i="48" s="1"/>
  <c r="AQ127" i="48" s="1"/>
  <c r="AP127" i="48" s="1"/>
  <c r="AS127" i="48" s="1"/>
  <c r="AO128" i="48" s="1"/>
  <c r="AQ128" i="48" s="1"/>
  <c r="AP128" i="48" s="1"/>
  <c r="AS128" i="48" s="1"/>
  <c r="AO129" i="48" s="1"/>
  <c r="AQ129" i="48" s="1"/>
  <c r="AP129" i="48" s="1"/>
  <c r="AS129" i="48" s="1"/>
  <c r="AO130" i="48" s="1"/>
  <c r="AQ130" i="48" s="1"/>
  <c r="AP130" i="48" s="1"/>
  <c r="AS130" i="48" s="1"/>
  <c r="AO131" i="48" s="1"/>
  <c r="AQ131" i="48" s="1"/>
  <c r="AP131" i="48" s="1"/>
  <c r="AS131" i="48" s="1"/>
  <c r="AO132" i="48" s="1"/>
  <c r="AQ132" i="48" s="1"/>
  <c r="AP132" i="48" s="1"/>
  <c r="AS132" i="48" s="1"/>
  <c r="AO133" i="48" s="1"/>
  <c r="AQ133" i="48" s="1"/>
  <c r="AP133" i="48" s="1"/>
  <c r="AS133" i="48" s="1"/>
  <c r="AO134" i="48" s="1"/>
  <c r="AQ134" i="48" s="1"/>
  <c r="AP134" i="48" s="1"/>
  <c r="AS134" i="48" s="1"/>
  <c r="AO135" i="48" s="1"/>
  <c r="AQ135" i="48" s="1"/>
  <c r="AP135" i="48" s="1"/>
  <c r="AS135" i="48" s="1"/>
  <c r="AO136" i="48" s="1"/>
  <c r="AQ136" i="48" s="1"/>
  <c r="AP136" i="48" s="1"/>
  <c r="AS136" i="48" s="1"/>
  <c r="AO137" i="48" s="1"/>
  <c r="AQ137" i="48" s="1"/>
  <c r="AP137" i="48" s="1"/>
  <c r="AS137" i="48" s="1"/>
  <c r="AO138" i="48" s="1"/>
  <c r="AQ138" i="48" s="1"/>
  <c r="AP138" i="48" s="1"/>
  <c r="AS138" i="48" s="1"/>
  <c r="AO139" i="48" s="1"/>
  <c r="AQ139" i="48" s="1"/>
  <c r="AP139" i="48" s="1"/>
  <c r="AS139" i="48" s="1"/>
  <c r="AO140" i="48" s="1"/>
  <c r="AQ140" i="48" s="1"/>
  <c r="AP140" i="48" s="1"/>
  <c r="AS140" i="48" s="1"/>
  <c r="AO141" i="48" s="1"/>
  <c r="AQ141" i="48" s="1"/>
  <c r="AP141" i="48" s="1"/>
  <c r="AS141" i="48" s="1"/>
  <c r="AO142" i="48" s="1"/>
  <c r="AQ142" i="48" s="1"/>
  <c r="AP142" i="48" s="1"/>
  <c r="AS142" i="48" s="1"/>
  <c r="AO143" i="48" s="1"/>
  <c r="AQ143" i="48" s="1"/>
  <c r="AP143" i="48" s="1"/>
  <c r="AS143" i="48" s="1"/>
  <c r="AO144" i="48" s="1"/>
  <c r="AQ144" i="48" s="1"/>
  <c r="AP144" i="48" s="1"/>
  <c r="AS144" i="48" s="1"/>
  <c r="AO145" i="48" s="1"/>
  <c r="AQ145" i="48" s="1"/>
  <c r="AP145" i="48" s="1"/>
  <c r="AS145" i="48" s="1"/>
  <c r="AO146" i="48" s="1"/>
  <c r="AQ146" i="48" s="1"/>
  <c r="AP146" i="48" s="1"/>
  <c r="AS146" i="48" s="1"/>
  <c r="AO147" i="48" s="1"/>
  <c r="AQ147" i="48" s="1"/>
  <c r="AP147" i="48" s="1"/>
  <c r="AS147" i="48" s="1"/>
  <c r="AO148" i="48" s="1"/>
  <c r="AQ148" i="48" s="1"/>
  <c r="AP148" i="48" s="1"/>
  <c r="AS148" i="48" s="1"/>
  <c r="AO149" i="48" s="1"/>
  <c r="AQ149" i="48" s="1"/>
  <c r="AP149" i="48" s="1"/>
  <c r="AS149" i="48" s="1"/>
  <c r="AO150" i="48" s="1"/>
  <c r="AQ150" i="48" s="1"/>
  <c r="AP150" i="48" s="1"/>
  <c r="AS150" i="48" s="1"/>
  <c r="AO151" i="48" s="1"/>
  <c r="AQ151" i="48" s="1"/>
  <c r="AP151" i="48" s="1"/>
  <c r="AS151" i="48" s="1"/>
  <c r="AO152" i="48" s="1"/>
  <c r="AQ152" i="48" s="1"/>
  <c r="AP152" i="48" s="1"/>
  <c r="AS152" i="48" s="1"/>
  <c r="AO153" i="48" s="1"/>
  <c r="AQ153" i="48" s="1"/>
  <c r="AP153" i="48" s="1"/>
  <c r="AS153" i="48" s="1"/>
  <c r="AO154" i="48" s="1"/>
  <c r="AQ154" i="48" s="1"/>
  <c r="AP154" i="48" s="1"/>
  <c r="AS154" i="48" s="1"/>
  <c r="AO155" i="48" s="1"/>
  <c r="AQ155" i="48" s="1"/>
  <c r="AP155" i="48" s="1"/>
  <c r="AS155" i="48" s="1"/>
  <c r="AO156" i="48" s="1"/>
  <c r="AQ156" i="48" s="1"/>
  <c r="AP156" i="48" s="1"/>
  <c r="AS156" i="48" s="1"/>
  <c r="AO157" i="48" s="1"/>
  <c r="AQ157" i="48" s="1"/>
  <c r="AP157" i="48" s="1"/>
  <c r="AS157" i="48" s="1"/>
  <c r="AO158" i="48" s="1"/>
  <c r="AQ158" i="48" s="1"/>
  <c r="AP158" i="48" s="1"/>
  <c r="AS158" i="48" s="1"/>
  <c r="AO159" i="48" s="1"/>
  <c r="AQ159" i="48" s="1"/>
  <c r="AP159" i="48" s="1"/>
  <c r="AS159" i="48" s="1"/>
  <c r="AO160" i="48" s="1"/>
  <c r="AQ160" i="48" s="1"/>
  <c r="AP160" i="48" s="1"/>
  <c r="AS160" i="48" s="1"/>
  <c r="AO161" i="48" s="1"/>
  <c r="AQ161" i="48" s="1"/>
  <c r="AP161" i="48" s="1"/>
  <c r="AS161" i="48" s="1"/>
  <c r="AO162" i="48" s="1"/>
  <c r="AQ162" i="48" s="1"/>
  <c r="AP162" i="48" s="1"/>
  <c r="AS162" i="48" s="1"/>
  <c r="AO163" i="48" s="1"/>
  <c r="AQ163" i="48" s="1"/>
  <c r="AP163" i="48" s="1"/>
  <c r="AS163" i="48" s="1"/>
  <c r="AO164" i="48" s="1"/>
  <c r="AQ164" i="48" s="1"/>
  <c r="AP164" i="48" s="1"/>
  <c r="AS164" i="48" s="1"/>
  <c r="AO165" i="48" s="1"/>
  <c r="AQ165" i="48" s="1"/>
  <c r="AP165" i="48" s="1"/>
  <c r="AS165" i="48" s="1"/>
  <c r="AO166" i="48" s="1"/>
  <c r="AQ166" i="48" s="1"/>
  <c r="AP166" i="48" s="1"/>
  <c r="AS166" i="48" s="1"/>
  <c r="AO167" i="48" s="1"/>
  <c r="AQ167" i="48" s="1"/>
  <c r="AP167" i="48" s="1"/>
  <c r="AS167" i="48" s="1"/>
  <c r="AO168" i="48" s="1"/>
  <c r="AQ168" i="48" s="1"/>
  <c r="AP168" i="48" s="1"/>
  <c r="AS168" i="48" s="1"/>
  <c r="AO169" i="48" s="1"/>
  <c r="AQ169" i="48" s="1"/>
  <c r="AP169" i="48" s="1"/>
  <c r="AS169" i="48" s="1"/>
  <c r="AO170" i="48" s="1"/>
  <c r="AQ170" i="48" s="1"/>
  <c r="AP170" i="48" s="1"/>
  <c r="AS170" i="48" s="1"/>
  <c r="AO171" i="48" s="1"/>
  <c r="AQ171" i="48" s="1"/>
  <c r="AP171" i="48" s="1"/>
  <c r="AS171" i="48" s="1"/>
  <c r="AO172" i="48" s="1"/>
  <c r="AQ172" i="48" s="1"/>
  <c r="AP172" i="48" s="1"/>
  <c r="AS172" i="48" s="1"/>
  <c r="AO173" i="48" s="1"/>
  <c r="AQ173" i="48" s="1"/>
  <c r="AP173" i="48" s="1"/>
  <c r="AS173" i="48" s="1"/>
  <c r="AO174" i="48" s="1"/>
  <c r="AQ174" i="48" s="1"/>
  <c r="AP174" i="48" s="1"/>
  <c r="AS174" i="48" s="1"/>
  <c r="AO175" i="48" s="1"/>
  <c r="AQ175" i="48" s="1"/>
  <c r="AP175" i="48" s="1"/>
  <c r="AS175" i="48" s="1"/>
  <c r="AO176" i="48" s="1"/>
  <c r="AQ176" i="48" s="1"/>
  <c r="AP176" i="48" s="1"/>
  <c r="AS176" i="48" s="1"/>
  <c r="AO177" i="48" s="1"/>
  <c r="AQ177" i="48" s="1"/>
  <c r="AP177" i="48" s="1"/>
  <c r="AS177" i="48" s="1"/>
  <c r="AO178" i="48" s="1"/>
  <c r="AQ178" i="48" s="1"/>
  <c r="AP178" i="48" s="1"/>
  <c r="AS178" i="48" s="1"/>
  <c r="AO179" i="48" s="1"/>
  <c r="AQ179" i="48" s="1"/>
  <c r="AP179" i="48" s="1"/>
  <c r="AS179" i="48" s="1"/>
  <c r="AO180" i="48" s="1"/>
  <c r="AQ180" i="48" s="1"/>
  <c r="AP180" i="48" s="1"/>
  <c r="AS180" i="48" s="1"/>
  <c r="AO181" i="48" s="1"/>
  <c r="AQ181" i="48" s="1"/>
  <c r="AP181" i="48" s="1"/>
  <c r="AS181" i="48" s="1"/>
  <c r="AO182" i="48" s="1"/>
  <c r="AQ182" i="48" s="1"/>
  <c r="AP182" i="48" s="1"/>
  <c r="AS182" i="48" s="1"/>
  <c r="AO183" i="48" s="1"/>
  <c r="AQ183" i="48" s="1"/>
  <c r="AP183" i="48" s="1"/>
  <c r="AS183" i="48" s="1"/>
  <c r="AO184" i="48" s="1"/>
  <c r="AQ184" i="48" s="1"/>
  <c r="AP184" i="48" s="1"/>
  <c r="AS184" i="48" s="1"/>
  <c r="AO185" i="48" s="1"/>
  <c r="AQ185" i="48" s="1"/>
  <c r="AP185" i="48" s="1"/>
  <c r="AS185" i="48" s="1"/>
  <c r="AO186" i="48" s="1"/>
  <c r="AQ186" i="48" s="1"/>
  <c r="AP186" i="48" s="1"/>
  <c r="AS186" i="48" s="1"/>
  <c r="AO187" i="48" s="1"/>
  <c r="AQ187" i="48" s="1"/>
  <c r="AP187" i="48" s="1"/>
  <c r="AS187" i="48" s="1"/>
  <c r="AO188" i="48" s="1"/>
  <c r="AQ188" i="48" s="1"/>
  <c r="AP188" i="48" s="1"/>
  <c r="AS188" i="48" s="1"/>
  <c r="AO189" i="48" s="1"/>
  <c r="AQ189" i="48" s="1"/>
  <c r="AP189" i="48" s="1"/>
  <c r="AS189" i="48" s="1"/>
  <c r="AO190" i="48" s="1"/>
  <c r="AQ190" i="48" s="1"/>
  <c r="AP190" i="48" s="1"/>
  <c r="AS190" i="48" s="1"/>
  <c r="AO191" i="48" s="1"/>
  <c r="AQ191" i="48" s="1"/>
  <c r="AP191" i="48" s="1"/>
  <c r="AS191" i="48" s="1"/>
  <c r="AO192" i="48" s="1"/>
  <c r="AQ192" i="48" s="1"/>
  <c r="AP192" i="48" s="1"/>
  <c r="AS192" i="48" s="1"/>
  <c r="AO193" i="48" s="1"/>
  <c r="AQ193" i="48" s="1"/>
  <c r="AP193" i="48" s="1"/>
  <c r="AS193" i="48" s="1"/>
  <c r="AO194" i="48" s="1"/>
  <c r="AQ194" i="48" s="1"/>
  <c r="AP194" i="48" s="1"/>
  <c r="AS194" i="48" s="1"/>
  <c r="AO195" i="48" s="1"/>
  <c r="AQ195" i="48" s="1"/>
  <c r="AP195" i="48" s="1"/>
  <c r="AS195" i="48" s="1"/>
  <c r="AO196" i="48" s="1"/>
  <c r="AQ196" i="48" s="1"/>
  <c r="AP196" i="48" s="1"/>
  <c r="AS196" i="48" s="1"/>
  <c r="AO197" i="48" s="1"/>
  <c r="AQ197" i="48" s="1"/>
  <c r="AP197" i="48" s="1"/>
  <c r="AS197" i="48" s="1"/>
  <c r="AO198" i="48" s="1"/>
  <c r="AQ198" i="48" s="1"/>
  <c r="AP198" i="48" s="1"/>
  <c r="AS198" i="48" s="1"/>
  <c r="AO199" i="48" s="1"/>
  <c r="AQ199" i="48" s="1"/>
  <c r="AP199" i="48" s="1"/>
  <c r="AS199" i="48" s="1"/>
  <c r="AO200" i="48" s="1"/>
  <c r="AQ200" i="48" s="1"/>
  <c r="AP200" i="48" s="1"/>
  <c r="AS200" i="48" s="1"/>
  <c r="AO201" i="48" s="1"/>
  <c r="AQ201" i="48" s="1"/>
  <c r="AP201" i="48" s="1"/>
  <c r="AS201" i="48" s="1"/>
  <c r="AO202" i="48" s="1"/>
  <c r="AQ202" i="48" s="1"/>
  <c r="AP202" i="48" s="1"/>
  <c r="AS202" i="48" s="1"/>
  <c r="AO203" i="48" s="1"/>
  <c r="AQ203" i="48" s="1"/>
  <c r="AP203" i="48" s="1"/>
  <c r="AS203" i="48" s="1"/>
  <c r="AO204" i="48" s="1"/>
  <c r="AQ204" i="48" s="1"/>
  <c r="AP204" i="48" s="1"/>
  <c r="AS204" i="48" s="1"/>
  <c r="AO205" i="48" s="1"/>
  <c r="AQ205" i="48" s="1"/>
  <c r="AP205" i="48" s="1"/>
  <c r="AS205" i="48" s="1"/>
  <c r="AO206" i="48" s="1"/>
  <c r="AQ206" i="48" s="1"/>
  <c r="AP206" i="48" s="1"/>
  <c r="AS206" i="48" s="1"/>
  <c r="AO207" i="48" s="1"/>
  <c r="AQ207" i="48" s="1"/>
  <c r="AP207" i="48" s="1"/>
  <c r="AS207" i="48" s="1"/>
  <c r="AO208" i="48" s="1"/>
  <c r="AQ208" i="48" s="1"/>
  <c r="AP208" i="48" s="1"/>
  <c r="AS208" i="48" s="1"/>
  <c r="AO209" i="48" s="1"/>
  <c r="AQ209" i="48" s="1"/>
  <c r="AP209" i="48" s="1"/>
  <c r="AS209" i="48" s="1"/>
  <c r="AO210" i="48" s="1"/>
  <c r="AQ210" i="48" s="1"/>
  <c r="AP210" i="48" s="1"/>
  <c r="AS210" i="48" s="1"/>
  <c r="AO211" i="48" s="1"/>
  <c r="AQ211" i="48" s="1"/>
  <c r="AP211" i="48" s="1"/>
  <c r="AS211" i="48" s="1"/>
  <c r="AO212" i="48" s="1"/>
  <c r="AQ212" i="48" s="1"/>
  <c r="AP212" i="48" s="1"/>
  <c r="AS212" i="48" s="1"/>
  <c r="AO213" i="48" s="1"/>
  <c r="AQ213" i="48" s="1"/>
  <c r="AP213" i="48" s="1"/>
  <c r="AS213" i="48" s="1"/>
  <c r="AO214" i="48" s="1"/>
  <c r="AQ214" i="48" s="1"/>
  <c r="AP214" i="48" s="1"/>
  <c r="AS214" i="48" s="1"/>
  <c r="AO215" i="48" s="1"/>
  <c r="AQ215" i="48" s="1"/>
  <c r="AP215" i="48" s="1"/>
  <c r="AS215" i="48" s="1"/>
  <c r="AO216" i="48" s="1"/>
  <c r="AQ216" i="48" s="1"/>
  <c r="AP216" i="48" s="1"/>
  <c r="AS216" i="48" s="1"/>
  <c r="AO217" i="48" s="1"/>
  <c r="AQ217" i="48" s="1"/>
  <c r="AP217" i="48" s="1"/>
  <c r="AS217" i="48" s="1"/>
  <c r="AO218" i="48" s="1"/>
  <c r="AQ218" i="48" s="1"/>
  <c r="AP218" i="48" s="1"/>
  <c r="AS218" i="48" s="1"/>
  <c r="AO219" i="48" s="1"/>
  <c r="AQ219" i="48" s="1"/>
  <c r="AP219" i="48" s="1"/>
  <c r="AS219" i="48" s="1"/>
  <c r="AO220" i="48" s="1"/>
  <c r="AQ220" i="48" s="1"/>
  <c r="AP220" i="48" s="1"/>
  <c r="AS220" i="48" s="1"/>
  <c r="AO221" i="48" s="1"/>
  <c r="AQ221" i="48" s="1"/>
  <c r="AP221" i="48" s="1"/>
  <c r="AS221" i="48" s="1"/>
  <c r="AO222" i="48" s="1"/>
  <c r="AQ222" i="48" s="1"/>
  <c r="AP222" i="48" s="1"/>
  <c r="AS222" i="48" s="1"/>
  <c r="AO223" i="48" s="1"/>
  <c r="AQ223" i="48" s="1"/>
  <c r="AP223" i="48" s="1"/>
  <c r="AS223" i="48" s="1"/>
  <c r="AO224" i="48" s="1"/>
  <c r="AQ224" i="48" s="1"/>
  <c r="AP224" i="48" s="1"/>
  <c r="AS224" i="48" s="1"/>
  <c r="AO225" i="48" s="1"/>
  <c r="AQ225" i="48" s="1"/>
  <c r="AP225" i="48" s="1"/>
  <c r="AS225" i="48" s="1"/>
  <c r="AO226" i="48" s="1"/>
  <c r="AQ226" i="48" s="1"/>
  <c r="AP226" i="48" s="1"/>
  <c r="AS226" i="48" s="1"/>
  <c r="AO227" i="48" s="1"/>
  <c r="AQ227" i="48" s="1"/>
  <c r="AP227" i="48" s="1"/>
  <c r="AS227" i="48" s="1"/>
  <c r="AO228" i="48" s="1"/>
  <c r="AQ228" i="48" s="1"/>
  <c r="AP228" i="48" s="1"/>
  <c r="AS228" i="48" s="1"/>
  <c r="AO229" i="48" s="1"/>
  <c r="AQ229" i="48" s="1"/>
  <c r="AP229" i="48" s="1"/>
  <c r="AS229" i="48" s="1"/>
  <c r="AO230" i="48" s="1"/>
  <c r="AQ230" i="48" s="1"/>
  <c r="AP230" i="48" s="1"/>
  <c r="AS230" i="48" s="1"/>
  <c r="AO231" i="48" s="1"/>
  <c r="AQ231" i="48" s="1"/>
  <c r="AP231" i="48" s="1"/>
  <c r="AS231" i="48" s="1"/>
  <c r="AO232" i="48" s="1"/>
  <c r="AQ232" i="48" s="1"/>
  <c r="AP232" i="48" s="1"/>
  <c r="AS232" i="48" s="1"/>
  <c r="AO233" i="48" s="1"/>
  <c r="AQ233" i="48" s="1"/>
  <c r="AP233" i="48" s="1"/>
  <c r="AS233" i="48" s="1"/>
  <c r="AO234" i="48" s="1"/>
  <c r="AQ234" i="48" s="1"/>
  <c r="AP234" i="48" s="1"/>
  <c r="AS234" i="48" s="1"/>
  <c r="AO235" i="48" s="1"/>
  <c r="AQ235" i="48" s="1"/>
  <c r="AP235" i="48" s="1"/>
  <c r="AS235" i="48" s="1"/>
  <c r="AO236" i="48" s="1"/>
  <c r="AQ236" i="48" s="1"/>
  <c r="AP236" i="48" s="1"/>
  <c r="AS236" i="48" s="1"/>
  <c r="AO237" i="48" s="1"/>
  <c r="AQ237" i="48" s="1"/>
  <c r="AP237" i="48" s="1"/>
  <c r="AS237" i="48" s="1"/>
  <c r="AO238" i="48" s="1"/>
  <c r="AQ238" i="48" s="1"/>
  <c r="AP238" i="48" s="1"/>
  <c r="AS238" i="48" s="1"/>
  <c r="AO239" i="48" s="1"/>
  <c r="AQ239" i="48" s="1"/>
  <c r="AP239" i="48" s="1"/>
  <c r="AS239" i="48" s="1"/>
  <c r="AO240" i="48" s="1"/>
  <c r="AQ240" i="48" s="1"/>
  <c r="AP240" i="48" s="1"/>
  <c r="AS240" i="48" s="1"/>
  <c r="AO241" i="48" s="1"/>
  <c r="AQ241" i="48" s="1"/>
  <c r="AP241" i="48" s="1"/>
  <c r="AS241" i="48" s="1"/>
  <c r="AO242" i="48" s="1"/>
  <c r="AQ242" i="48" s="1"/>
  <c r="AP242" i="48" s="1"/>
  <c r="AS242" i="48" s="1"/>
  <c r="AO243" i="48" s="1"/>
  <c r="AQ243" i="48" s="1"/>
  <c r="AP243" i="48" s="1"/>
  <c r="AS243" i="48" s="1"/>
  <c r="AO244" i="48" s="1"/>
  <c r="AQ244" i="48" s="1"/>
  <c r="AP244" i="48" s="1"/>
  <c r="AS244" i="48" s="1"/>
  <c r="AO245" i="48" s="1"/>
  <c r="AQ245" i="48" s="1"/>
  <c r="AP245" i="48" s="1"/>
  <c r="AS245" i="48" s="1"/>
  <c r="AO246" i="48" s="1"/>
  <c r="AQ246" i="48" s="1"/>
  <c r="AP246" i="48" s="1"/>
  <c r="AS246" i="48" s="1"/>
  <c r="AO247" i="48" s="1"/>
  <c r="AQ247" i="48" s="1"/>
  <c r="AP247" i="48" s="1"/>
  <c r="AS247" i="48" s="1"/>
  <c r="AO248" i="48" s="1"/>
  <c r="AQ248" i="48" s="1"/>
  <c r="AP248" i="48" s="1"/>
  <c r="AS248" i="48" s="1"/>
  <c r="AO249" i="48" s="1"/>
  <c r="AQ249" i="48" s="1"/>
  <c r="AP249" i="48" s="1"/>
  <c r="AS249" i="48" s="1"/>
  <c r="AO250" i="48" s="1"/>
  <c r="AQ250" i="48" s="1"/>
  <c r="AP250" i="48" s="1"/>
  <c r="AS250" i="48" s="1"/>
  <c r="AO251" i="48" s="1"/>
  <c r="O152" i="48"/>
  <c r="Z152" i="48"/>
  <c r="Z274" i="48" s="1"/>
  <c r="K274" i="48"/>
  <c r="W27" i="48"/>
  <c r="W28" i="48" s="1"/>
  <c r="W152" i="48"/>
  <c r="Q22" i="48" s="1"/>
  <c r="N31" i="48"/>
  <c r="N274" i="48"/>
  <c r="AE152" i="48"/>
  <c r="AK152" i="48"/>
  <c r="AA274" i="48"/>
  <c r="AK274" i="48" s="1"/>
  <c r="T31" i="48"/>
  <c r="T274" i="48"/>
  <c r="F362" i="49"/>
  <c r="G362" i="49" s="1"/>
  <c r="B362" i="49"/>
  <c r="D363" i="49"/>
  <c r="E363" i="49" s="1"/>
  <c r="C364" i="49"/>
  <c r="AH152" i="48" l="1"/>
  <c r="AH31" i="48" s="1"/>
  <c r="Q18" i="48" s="1"/>
  <c r="H12" i="47" s="1"/>
  <c r="AE274" i="48"/>
  <c r="Q28" i="48"/>
  <c r="Q24" i="48"/>
  <c r="Q26" i="48" s="1"/>
  <c r="B16" i="47"/>
  <c r="I14" i="45"/>
  <c r="I15" i="45" s="1"/>
  <c r="V152" i="48"/>
  <c r="O31" i="48"/>
  <c r="O274" i="48"/>
  <c r="F363" i="49"/>
  <c r="G363" i="49" s="1"/>
  <c r="B363" i="49"/>
  <c r="D364" i="49"/>
  <c r="E364" i="49" s="1"/>
  <c r="C365" i="49"/>
  <c r="AQ251" i="48"/>
  <c r="AP251" i="48" s="1"/>
  <c r="AS251" i="48" s="1"/>
  <c r="AO252" i="48" s="1"/>
  <c r="V274" i="48" l="1"/>
  <c r="AJ274" i="48" s="1"/>
  <c r="V31" i="48"/>
  <c r="AJ152" i="48"/>
  <c r="F364" i="49"/>
  <c r="G364" i="49" s="1"/>
  <c r="B364" i="49"/>
  <c r="D365" i="49"/>
  <c r="E365" i="49" s="1"/>
  <c r="C366" i="49"/>
  <c r="AQ252" i="48"/>
  <c r="AP252" i="48" s="1"/>
  <c r="AS252" i="48" s="1"/>
  <c r="AO253" i="48" s="1"/>
  <c r="F365" i="49" l="1"/>
  <c r="G365" i="49" s="1"/>
  <c r="B365" i="49"/>
  <c r="C367" i="49"/>
  <c r="D366" i="49"/>
  <c r="E366" i="49" s="1"/>
  <c r="AQ253" i="48"/>
  <c r="AP253" i="48" s="1"/>
  <c r="AS253" i="48" s="1"/>
  <c r="AO254" i="48" s="1"/>
  <c r="C368" i="49" l="1"/>
  <c r="D367" i="49"/>
  <c r="E367" i="49" s="1"/>
  <c r="F366" i="49"/>
  <c r="G366" i="49" s="1"/>
  <c r="B366" i="49"/>
  <c r="AQ254" i="48"/>
  <c r="AP254" i="48" s="1"/>
  <c r="AS254" i="48" s="1"/>
  <c r="AO255" i="48" s="1"/>
  <c r="F367" i="49" l="1"/>
  <c r="G367" i="49" s="1"/>
  <c r="B367" i="49"/>
  <c r="D368" i="49"/>
  <c r="E368" i="49" s="1"/>
  <c r="C369" i="49"/>
  <c r="AQ255" i="48"/>
  <c r="AP255" i="48" s="1"/>
  <c r="AS255" i="48" s="1"/>
  <c r="AO256" i="48" s="1"/>
  <c r="F368" i="49" l="1"/>
  <c r="G368" i="49" s="1"/>
  <c r="B368" i="49"/>
  <c r="D369" i="49"/>
  <c r="E369" i="49" s="1"/>
  <c r="C370" i="49"/>
  <c r="AQ256" i="48"/>
  <c r="AP256" i="48" s="1"/>
  <c r="AS256" i="48" s="1"/>
  <c r="AO257" i="48" s="1"/>
  <c r="F369" i="49" l="1"/>
  <c r="G369" i="49" s="1"/>
  <c r="B369" i="49"/>
  <c r="C371" i="49"/>
  <c r="D370" i="49"/>
  <c r="E370" i="49" s="1"/>
  <c r="AQ257" i="48"/>
  <c r="AP257" i="48" s="1"/>
  <c r="AS257" i="48" s="1"/>
  <c r="AO258" i="48" s="1"/>
  <c r="D371" i="49" l="1"/>
  <c r="E371" i="49" s="1"/>
  <c r="C372" i="49"/>
  <c r="F370" i="49"/>
  <c r="G370" i="49" s="1"/>
  <c r="B370" i="49"/>
  <c r="AQ258" i="48"/>
  <c r="AP258" i="48" s="1"/>
  <c r="AS258" i="48" s="1"/>
  <c r="AO259" i="48" s="1"/>
  <c r="D372" i="49" l="1"/>
  <c r="E372" i="49" s="1"/>
  <c r="C373" i="49"/>
  <c r="F371" i="49"/>
  <c r="G371" i="49" s="1"/>
  <c r="B371" i="49"/>
  <c r="AQ259" i="48"/>
  <c r="AP259" i="48" s="1"/>
  <c r="AS259" i="48" s="1"/>
  <c r="AO260" i="48" s="1"/>
  <c r="F372" i="49" l="1"/>
  <c r="G372" i="49" s="1"/>
  <c r="B372" i="49"/>
  <c r="D373" i="49"/>
  <c r="E373" i="49" s="1"/>
  <c r="C374" i="49"/>
  <c r="AQ260" i="48"/>
  <c r="AP260" i="48" s="1"/>
  <c r="AS260" i="48" s="1"/>
  <c r="AO261" i="48" s="1"/>
  <c r="F373" i="49" l="1"/>
  <c r="G373" i="49" s="1"/>
  <c r="B373" i="49"/>
  <c r="C375" i="49"/>
  <c r="D374" i="49"/>
  <c r="E374" i="49" s="1"/>
  <c r="AQ261" i="48"/>
  <c r="AP261" i="48" s="1"/>
  <c r="AS261" i="48" s="1"/>
  <c r="AO262" i="48" s="1"/>
  <c r="F374" i="49" l="1"/>
  <c r="G374" i="49" s="1"/>
  <c r="B374" i="49"/>
  <c r="C376" i="49"/>
  <c r="D375" i="49"/>
  <c r="E375" i="49" s="1"/>
  <c r="AQ262" i="48"/>
  <c r="AP262" i="48" s="1"/>
  <c r="AS262" i="48" s="1"/>
  <c r="AO263" i="48" s="1"/>
  <c r="F375" i="49" l="1"/>
  <c r="G375" i="49" s="1"/>
  <c r="B375" i="49"/>
  <c r="D376" i="49"/>
  <c r="E376" i="49" s="1"/>
  <c r="C377" i="49"/>
  <c r="AQ263" i="48"/>
  <c r="AP263" i="48" s="1"/>
  <c r="AS263" i="48" s="1"/>
  <c r="AO264" i="48" s="1"/>
  <c r="D377" i="49" l="1"/>
  <c r="E377" i="49" s="1"/>
  <c r="C378" i="49"/>
  <c r="F376" i="49"/>
  <c r="G376" i="49" s="1"/>
  <c r="B376" i="49"/>
  <c r="AQ264" i="48"/>
  <c r="AP264" i="48" s="1"/>
  <c r="AS264" i="48" s="1"/>
  <c r="AO265" i="48" s="1"/>
  <c r="F377" i="49" l="1"/>
  <c r="G377" i="49" s="1"/>
  <c r="B377" i="49"/>
  <c r="C379" i="49"/>
  <c r="D378" i="49"/>
  <c r="E378" i="49" s="1"/>
  <c r="AQ265" i="48"/>
  <c r="AP265" i="48" s="1"/>
  <c r="AS265" i="48" s="1"/>
  <c r="AO266" i="48" s="1"/>
  <c r="D379" i="49" l="1"/>
  <c r="E379" i="49" s="1"/>
  <c r="C380" i="49"/>
  <c r="F378" i="49"/>
  <c r="G378" i="49" s="1"/>
  <c r="B378" i="49"/>
  <c r="AQ266" i="48"/>
  <c r="AP266" i="48" s="1"/>
  <c r="AS266" i="48" s="1"/>
  <c r="AO267" i="48" s="1"/>
  <c r="D380" i="49" l="1"/>
  <c r="E380" i="49" s="1"/>
  <c r="C381" i="49"/>
  <c r="F379" i="49"/>
  <c r="G379" i="49" s="1"/>
  <c r="B379" i="49"/>
  <c r="AQ267" i="48"/>
  <c r="AP267" i="48" s="1"/>
  <c r="AS267" i="48" s="1"/>
  <c r="AO268" i="48" s="1"/>
  <c r="F380" i="49" l="1"/>
  <c r="G380" i="49" s="1"/>
  <c r="B380" i="49"/>
  <c r="D381" i="49"/>
  <c r="E381" i="49" s="1"/>
  <c r="C382" i="49"/>
  <c r="AQ268" i="48"/>
  <c r="AP268" i="48" s="1"/>
  <c r="AS268" i="48" s="1"/>
  <c r="AO269" i="48" s="1"/>
  <c r="F381" i="49" l="1"/>
  <c r="G381" i="49" s="1"/>
  <c r="B381" i="49"/>
  <c r="C383" i="49"/>
  <c r="D382" i="49"/>
  <c r="E382" i="49" s="1"/>
  <c r="AQ269" i="48"/>
  <c r="AP269" i="48" s="1"/>
  <c r="AS269" i="48" s="1"/>
  <c r="AO270" i="48" s="1"/>
  <c r="H10" i="47"/>
  <c r="D9" i="47"/>
  <c r="D11" i="47"/>
  <c r="D13" i="47"/>
  <c r="D12" i="47"/>
  <c r="D14" i="47"/>
  <c r="H9" i="47"/>
  <c r="H11" i="47"/>
  <c r="C384" i="49" l="1"/>
  <c r="D383" i="49"/>
  <c r="E383" i="49" s="1"/>
  <c r="F382" i="49"/>
  <c r="G382" i="49" s="1"/>
  <c r="B382" i="49"/>
  <c r="B19" i="47"/>
  <c r="B20" i="47" s="1"/>
  <c r="E19" i="47"/>
  <c r="AQ270" i="48"/>
  <c r="AP270" i="48" s="1"/>
  <c r="AS270" i="48" s="1"/>
  <c r="AO271" i="48" s="1"/>
  <c r="F19" i="47" l="1"/>
  <c r="C19" i="47"/>
  <c r="C20" i="47"/>
  <c r="G19" i="47"/>
  <c r="H19" i="47"/>
  <c r="D19" i="47"/>
  <c r="F383" i="49"/>
  <c r="G383" i="49" s="1"/>
  <c r="B383" i="49"/>
  <c r="D384" i="49"/>
  <c r="E384" i="49" s="1"/>
  <c r="C385" i="49"/>
  <c r="H20" i="47"/>
  <c r="G20" i="47"/>
  <c r="D20" i="47"/>
  <c r="F20" i="47"/>
  <c r="E20" i="47"/>
  <c r="AQ271" i="48"/>
  <c r="AP271" i="48" s="1"/>
  <c r="AS271" i="48" s="1"/>
  <c r="AO272" i="48" s="1"/>
  <c r="B21" i="47"/>
  <c r="F384" i="49" l="1"/>
  <c r="G384" i="49" s="1"/>
  <c r="B384" i="49"/>
  <c r="D385" i="49"/>
  <c r="E385" i="49" s="1"/>
  <c r="C386" i="49"/>
  <c r="D386" i="49" s="1"/>
  <c r="E386" i="49" s="1"/>
  <c r="F386" i="49" s="1"/>
  <c r="G21" i="47"/>
  <c r="C21" i="47"/>
  <c r="H21" i="47"/>
  <c r="F21" i="47"/>
  <c r="D21" i="47"/>
  <c r="E21" i="47"/>
  <c r="AQ272" i="48"/>
  <c r="AP272" i="48" s="1"/>
  <c r="AS272" i="48" s="1"/>
  <c r="B22" i="47"/>
  <c r="C22" i="47" s="1"/>
  <c r="F385" i="49" l="1"/>
  <c r="G385" i="49" s="1"/>
  <c r="G386" i="49" s="1"/>
  <c r="B385" i="49"/>
  <c r="B386" i="49" s="1"/>
  <c r="E22" i="47"/>
  <c r="D22" i="47"/>
  <c r="H22" i="47"/>
  <c r="F22" i="47"/>
  <c r="G22" i="47"/>
  <c r="B23" i="47"/>
  <c r="C23" i="47" s="1"/>
  <c r="G23" i="47" l="1"/>
  <c r="D23" i="47"/>
  <c r="F23" i="47"/>
  <c r="H23" i="47"/>
  <c r="E23" i="47"/>
  <c r="B24" i="47"/>
  <c r="G24" i="47" l="1"/>
  <c r="C24" i="47"/>
  <c r="H24" i="47"/>
  <c r="D24" i="47"/>
  <c r="F24" i="47"/>
  <c r="E24" i="47"/>
  <c r="B25" i="47"/>
  <c r="H25" i="47" l="1"/>
  <c r="C25" i="47"/>
  <c r="E25" i="47"/>
  <c r="F25" i="47"/>
  <c r="G25" i="47"/>
  <c r="D25" i="47"/>
  <c r="B26" i="47"/>
  <c r="E26" i="47" l="1"/>
  <c r="C26" i="47"/>
  <c r="G26" i="47"/>
  <c r="H26" i="47"/>
  <c r="D26" i="47"/>
  <c r="F26" i="47"/>
  <c r="B27" i="47"/>
  <c r="C27" i="47" s="1"/>
  <c r="D27" i="47" l="1"/>
  <c r="F27" i="47"/>
  <c r="G27" i="47"/>
  <c r="H27" i="47"/>
  <c r="E27" i="47"/>
  <c r="B28" i="47"/>
  <c r="C28" i="47" l="1"/>
  <c r="E28" i="47"/>
  <c r="D28" i="47"/>
  <c r="H28" i="47"/>
  <c r="F28" i="47"/>
  <c r="G28" i="47"/>
  <c r="B29" i="47"/>
  <c r="D29" i="47" l="1"/>
  <c r="C29" i="47"/>
  <c r="G29" i="47"/>
  <c r="F29" i="47"/>
  <c r="E29" i="47"/>
  <c r="H29" i="47"/>
  <c r="B30" i="47"/>
  <c r="E30" i="47" l="1"/>
  <c r="C30" i="47"/>
  <c r="G30" i="47"/>
  <c r="H30" i="47"/>
  <c r="D30" i="47"/>
  <c r="F30" i="47"/>
  <c r="B31" i="47"/>
  <c r="C31" i="47" s="1"/>
  <c r="E31" i="47" l="1"/>
  <c r="H31" i="47"/>
  <c r="F31" i="47"/>
  <c r="D31" i="47"/>
  <c r="G31" i="47"/>
  <c r="B32" i="47"/>
  <c r="D32" i="47" l="1"/>
  <c r="C32" i="47"/>
  <c r="E32" i="47"/>
  <c r="H32" i="47"/>
  <c r="G32" i="47"/>
  <c r="F32" i="47"/>
  <c r="B33" i="47"/>
  <c r="C33" i="47" s="1"/>
  <c r="D33" i="47" l="1"/>
  <c r="H33" i="47"/>
  <c r="G33" i="47"/>
  <c r="F33" i="47"/>
  <c r="E33" i="47"/>
  <c r="B34" i="47"/>
  <c r="C34" i="47" l="1"/>
  <c r="E34" i="47"/>
  <c r="D34" i="47"/>
  <c r="F34" i="47"/>
  <c r="H34" i="47"/>
  <c r="G34" i="47"/>
  <c r="B35" i="47"/>
  <c r="G35" i="47" l="1"/>
  <c r="C35" i="47"/>
  <c r="D35" i="47"/>
  <c r="E35" i="47"/>
  <c r="F35" i="47"/>
  <c r="H35" i="47"/>
  <c r="B36" i="47"/>
  <c r="D36" i="47" l="1"/>
  <c r="C36" i="47"/>
  <c r="H36" i="47"/>
  <c r="F36" i="47"/>
  <c r="G36" i="47"/>
  <c r="E36" i="47"/>
  <c r="B37" i="47"/>
  <c r="C37" i="47" l="1"/>
  <c r="E37" i="47"/>
  <c r="D37" i="47"/>
  <c r="H37" i="47"/>
  <c r="F37" i="47"/>
  <c r="G37" i="47"/>
  <c r="B38" i="47"/>
  <c r="D38" i="47" l="1"/>
  <c r="C38" i="47"/>
  <c r="G38" i="47"/>
  <c r="F38" i="47"/>
  <c r="E38" i="47"/>
  <c r="H38" i="47"/>
  <c r="B39" i="47"/>
  <c r="E39" i="47" l="1"/>
  <c r="C39" i="47"/>
  <c r="H39" i="47"/>
  <c r="G39" i="47"/>
  <c r="D39" i="47"/>
  <c r="F39" i="47"/>
  <c r="B40" i="47"/>
  <c r="H40" i="47" l="1"/>
  <c r="C40" i="47"/>
  <c r="E40" i="47"/>
  <c r="F40" i="47"/>
  <c r="D40" i="47"/>
  <c r="G40" i="47"/>
  <c r="B41" i="47"/>
  <c r="C41" i="47" s="1"/>
  <c r="H41" i="47" l="1"/>
  <c r="D41" i="47"/>
  <c r="E41" i="47"/>
  <c r="G41" i="47"/>
  <c r="F41" i="47"/>
  <c r="B42" i="47"/>
  <c r="F42" i="47" l="1"/>
  <c r="C42" i="47"/>
  <c r="D42" i="47"/>
  <c r="H42" i="47"/>
  <c r="G42" i="47"/>
  <c r="E42" i="47"/>
  <c r="B43" i="47"/>
  <c r="G43" i="47" l="1"/>
  <c r="C43" i="47"/>
  <c r="F43" i="47"/>
  <c r="H43" i="47"/>
  <c r="D43" i="47"/>
  <c r="E43" i="47"/>
  <c r="B44" i="47"/>
  <c r="A5" i="43"/>
  <c r="A6" i="43" s="1"/>
  <c r="A7" i="43" s="1"/>
  <c r="A8" i="43" s="1"/>
  <c r="A9" i="43" s="1"/>
  <c r="A10" i="43" s="1"/>
  <c r="A11" i="43" s="1"/>
  <c r="A12" i="43" s="1"/>
  <c r="A13" i="43" s="1"/>
  <c r="A14" i="43" s="1"/>
  <c r="A15" i="43" s="1"/>
  <c r="A16" i="43" s="1"/>
  <c r="A17" i="43" s="1"/>
  <c r="A18" i="43" s="1"/>
  <c r="A19" i="43" s="1"/>
  <c r="A20" i="43" s="1"/>
  <c r="A21" i="43" s="1"/>
  <c r="A22" i="43" s="1"/>
  <c r="A23" i="43" s="1"/>
  <c r="A24" i="43" s="1"/>
  <c r="A25" i="43" s="1"/>
  <c r="A26" i="43" s="1"/>
  <c r="A27" i="43" s="1"/>
  <c r="A28" i="43" s="1"/>
  <c r="A29" i="43" s="1"/>
  <c r="A30" i="43" s="1"/>
  <c r="A31" i="43" s="1"/>
  <c r="A32" i="43" s="1"/>
  <c r="A33" i="43" s="1"/>
  <c r="A34" i="43" s="1"/>
  <c r="A35" i="43" s="1"/>
  <c r="A36" i="43" s="1"/>
  <c r="A37" i="43" s="1"/>
  <c r="A38" i="43" s="1"/>
  <c r="A39" i="43" s="1"/>
  <c r="A40" i="43" s="1"/>
  <c r="A41" i="43" s="1"/>
  <c r="A42" i="43" s="1"/>
  <c r="A43" i="43" s="1"/>
  <c r="A44" i="43" s="1"/>
  <c r="A45" i="43" s="1"/>
  <c r="A46" i="43" s="1"/>
  <c r="A47" i="43" s="1"/>
  <c r="A48" i="43" s="1"/>
  <c r="A49" i="43" s="1"/>
  <c r="A50" i="43" s="1"/>
  <c r="A51" i="43" s="1"/>
  <c r="A52" i="43" s="1"/>
  <c r="A53" i="43" s="1"/>
  <c r="A54" i="43" s="1"/>
  <c r="A55" i="43" s="1"/>
  <c r="A56" i="43" s="1"/>
  <c r="A57" i="43" s="1"/>
  <c r="A58" i="43" s="1"/>
  <c r="A59" i="43" s="1"/>
  <c r="A60" i="43" s="1"/>
  <c r="A61" i="43" s="1"/>
  <c r="A62" i="43" s="1"/>
  <c r="A63" i="43" s="1"/>
  <c r="A64" i="43" s="1"/>
  <c r="A65" i="43" s="1"/>
  <c r="A66" i="43" s="1"/>
  <c r="A67" i="43" s="1"/>
  <c r="A68" i="43" s="1"/>
  <c r="A69" i="43" s="1"/>
  <c r="A70" i="43" s="1"/>
  <c r="A71" i="43" s="1"/>
  <c r="A72" i="43" s="1"/>
  <c r="A73" i="43" s="1"/>
  <c r="A74" i="43" s="1"/>
  <c r="A75" i="43" s="1"/>
  <c r="A76" i="43" s="1"/>
  <c r="A77" i="43" s="1"/>
  <c r="A78" i="43" s="1"/>
  <c r="A79" i="43" s="1"/>
  <c r="A80" i="43" s="1"/>
  <c r="A81" i="43" s="1"/>
  <c r="A82" i="43" s="1"/>
  <c r="A83" i="43" s="1"/>
  <c r="A84" i="43" s="1"/>
  <c r="A85" i="43" s="1"/>
  <c r="A86" i="43" s="1"/>
  <c r="A87" i="43" s="1"/>
  <c r="A88" i="43" s="1"/>
  <c r="A89" i="43" s="1"/>
  <c r="A90" i="43" s="1"/>
  <c r="A91" i="43" s="1"/>
  <c r="A92" i="43" s="1"/>
  <c r="A93" i="43" s="1"/>
  <c r="A94" i="43" s="1"/>
  <c r="A95" i="43" s="1"/>
  <c r="A96" i="43" s="1"/>
  <c r="A97" i="43" s="1"/>
  <c r="A98" i="43" s="1"/>
  <c r="A99" i="43" s="1"/>
  <c r="A100" i="43" s="1"/>
  <c r="A101" i="43" s="1"/>
  <c r="A102" i="43" s="1"/>
  <c r="A103" i="43" s="1"/>
  <c r="A104" i="43" s="1"/>
  <c r="A105" i="43" s="1"/>
  <c r="A106" i="43" s="1"/>
  <c r="A107" i="43" s="1"/>
  <c r="A108" i="43" s="1"/>
  <c r="A109" i="43" s="1"/>
  <c r="A110" i="43" s="1"/>
  <c r="A111" i="43" s="1"/>
  <c r="A112" i="43" s="1"/>
  <c r="A113" i="43" s="1"/>
  <c r="A114" i="43" s="1"/>
  <c r="A115" i="43" s="1"/>
  <c r="A116" i="43" s="1"/>
  <c r="A117" i="43" s="1"/>
  <c r="A118" i="43" s="1"/>
  <c r="A119" i="43" s="1"/>
  <c r="A120" i="43" s="1"/>
  <c r="A121" i="43" s="1"/>
  <c r="A122" i="43" s="1"/>
  <c r="A123" i="43" s="1"/>
  <c r="A124" i="43" s="1"/>
  <c r="A125" i="43" s="1"/>
  <c r="A126" i="43" s="1"/>
  <c r="A127" i="43" s="1"/>
  <c r="A128" i="43" s="1"/>
  <c r="A129" i="43" s="1"/>
  <c r="A130" i="43" s="1"/>
  <c r="A131" i="43" s="1"/>
  <c r="A132" i="43" s="1"/>
  <c r="A133" i="43" s="1"/>
  <c r="A134" i="43" s="1"/>
  <c r="A135" i="43" s="1"/>
  <c r="A136" i="43" s="1"/>
  <c r="A137" i="43" s="1"/>
  <c r="A138" i="43" s="1"/>
  <c r="A139" i="43" s="1"/>
  <c r="A140" i="43" s="1"/>
  <c r="A141" i="43" s="1"/>
  <c r="A142" i="43" s="1"/>
  <c r="A143" i="43" s="1"/>
  <c r="A144" i="43" s="1"/>
  <c r="A145" i="43" s="1"/>
  <c r="A146" i="43" s="1"/>
  <c r="A147" i="43" s="1"/>
  <c r="A148" i="43" s="1"/>
  <c r="A149" i="43" s="1"/>
  <c r="A150" i="43" s="1"/>
  <c r="A151" i="43" s="1"/>
  <c r="A152" i="43" s="1"/>
  <c r="A153" i="43" s="1"/>
  <c r="A154" i="43" s="1"/>
  <c r="A155" i="43" s="1"/>
  <c r="A156" i="43" s="1"/>
  <c r="A157" i="43" s="1"/>
  <c r="A158" i="43" s="1"/>
  <c r="A159" i="43" s="1"/>
  <c r="A160" i="43" s="1"/>
  <c r="A161" i="43" s="1"/>
  <c r="A162" i="43" s="1"/>
  <c r="A163" i="43" s="1"/>
  <c r="A164" i="43" s="1"/>
  <c r="A165" i="43" s="1"/>
  <c r="A166" i="43" s="1"/>
  <c r="A167" i="43" s="1"/>
  <c r="A168" i="43" s="1"/>
  <c r="A169" i="43" s="1"/>
  <c r="A170" i="43" s="1"/>
  <c r="A171" i="43" s="1"/>
  <c r="A172" i="43" s="1"/>
  <c r="A173" i="43" s="1"/>
  <c r="A174" i="43" s="1"/>
  <c r="A175" i="43" s="1"/>
  <c r="A176" i="43" s="1"/>
  <c r="A177" i="43" s="1"/>
  <c r="A178" i="43" s="1"/>
  <c r="A179" i="43" s="1"/>
  <c r="A180" i="43" s="1"/>
  <c r="A181" i="43" s="1"/>
  <c r="A182" i="43" s="1"/>
  <c r="A183" i="43" s="1"/>
  <c r="A184" i="43" s="1"/>
  <c r="A185" i="43" s="1"/>
  <c r="A186" i="43" s="1"/>
  <c r="A187" i="43" s="1"/>
  <c r="A188" i="43" s="1"/>
  <c r="A189" i="43" s="1"/>
  <c r="A190" i="43" s="1"/>
  <c r="A191" i="43" s="1"/>
  <c r="A192" i="43" s="1"/>
  <c r="A193" i="43" s="1"/>
  <c r="A194" i="43" s="1"/>
  <c r="A195" i="43" s="1"/>
  <c r="A196" i="43" s="1"/>
  <c r="A197" i="43" s="1"/>
  <c r="A198" i="43" s="1"/>
  <c r="A199" i="43" s="1"/>
  <c r="A200" i="43" s="1"/>
  <c r="A201" i="43" s="1"/>
  <c r="A202" i="43" s="1"/>
  <c r="A203" i="43" s="1"/>
  <c r="A204" i="43" s="1"/>
  <c r="A205" i="43" s="1"/>
  <c r="A206" i="43" s="1"/>
  <c r="A207" i="43" s="1"/>
  <c r="A208" i="43" s="1"/>
  <c r="A209" i="43" s="1"/>
  <c r="A210" i="43" s="1"/>
  <c r="A211" i="43" s="1"/>
  <c r="A212" i="43" s="1"/>
  <c r="A213" i="43" s="1"/>
  <c r="A214" i="43" s="1"/>
  <c r="A215" i="43" s="1"/>
  <c r="A216" i="43" s="1"/>
  <c r="A217" i="43" s="1"/>
  <c r="A218" i="43" s="1"/>
  <c r="A219" i="43" s="1"/>
  <c r="A220" i="43" s="1"/>
  <c r="A221" i="43" s="1"/>
  <c r="A222" i="43" s="1"/>
  <c r="A223" i="43" s="1"/>
  <c r="A224" i="43" s="1"/>
  <c r="A225" i="43" s="1"/>
  <c r="A226" i="43" s="1"/>
  <c r="A227" i="43" s="1"/>
  <c r="A228" i="43" s="1"/>
  <c r="A229" i="43" s="1"/>
  <c r="A230" i="43" s="1"/>
  <c r="A231" i="43" s="1"/>
  <c r="A232" i="43" s="1"/>
  <c r="A233" i="43" s="1"/>
  <c r="A234" i="43" s="1"/>
  <c r="A235" i="43" s="1"/>
  <c r="A236" i="43" s="1"/>
  <c r="A237" i="43" s="1"/>
  <c r="A238" i="43" s="1"/>
  <c r="A239" i="43" s="1"/>
  <c r="A240" i="43" s="1"/>
  <c r="A241" i="43" s="1"/>
  <c r="A242" i="43" s="1"/>
  <c r="A243" i="43" s="1"/>
  <c r="A244" i="43" s="1"/>
  <c r="A245" i="43" s="1"/>
  <c r="A246" i="43" s="1"/>
  <c r="A247" i="43" s="1"/>
  <c r="A248" i="43" s="1"/>
  <c r="A249" i="43" s="1"/>
  <c r="A250" i="43" s="1"/>
  <c r="A251" i="43" s="1"/>
  <c r="A252" i="43" s="1"/>
  <c r="A253" i="43" s="1"/>
  <c r="A254" i="43" s="1"/>
  <c r="A255" i="43" s="1"/>
  <c r="A256" i="43" s="1"/>
  <c r="A257" i="43" s="1"/>
  <c r="A258" i="43" s="1"/>
  <c r="A259" i="43" s="1"/>
  <c r="A260" i="43" s="1"/>
  <c r="A261" i="43" s="1"/>
  <c r="A262" i="43" s="1"/>
  <c r="A263" i="43" s="1"/>
  <c r="A264" i="43" s="1"/>
  <c r="A265" i="43" s="1"/>
  <c r="A266" i="43" s="1"/>
  <c r="A267" i="43" s="1"/>
  <c r="A268" i="43" s="1"/>
  <c r="A269" i="43" s="1"/>
  <c r="A270" i="43" s="1"/>
  <c r="A271" i="43" s="1"/>
  <c r="A272" i="43" s="1"/>
  <c r="A273" i="43" s="1"/>
  <c r="A274" i="43" s="1"/>
  <c r="A275" i="43" s="1"/>
  <c r="A276" i="43" s="1"/>
  <c r="A277" i="43" s="1"/>
  <c r="A278" i="43" s="1"/>
  <c r="A279" i="43" s="1"/>
  <c r="A280" i="43" s="1"/>
  <c r="A281" i="43" s="1"/>
  <c r="A282" i="43" s="1"/>
  <c r="A283" i="43" s="1"/>
  <c r="A284" i="43" s="1"/>
  <c r="A285" i="43" s="1"/>
  <c r="A286" i="43" s="1"/>
  <c r="A287" i="43" s="1"/>
  <c r="A288" i="43" s="1"/>
  <c r="A289" i="43" s="1"/>
  <c r="A290" i="43" s="1"/>
  <c r="A291" i="43" s="1"/>
  <c r="A292" i="43" s="1"/>
  <c r="A293" i="43" s="1"/>
  <c r="A294" i="43" s="1"/>
  <c r="A295" i="43" s="1"/>
  <c r="A296" i="43" s="1"/>
  <c r="A297" i="43" s="1"/>
  <c r="A298" i="43" s="1"/>
  <c r="A299" i="43" s="1"/>
  <c r="A300" i="43" s="1"/>
  <c r="A301" i="43" s="1"/>
  <c r="A302" i="43" s="1"/>
  <c r="A303" i="43" s="1"/>
  <c r="A304" i="43" s="1"/>
  <c r="A305" i="43" s="1"/>
  <c r="A306" i="43" s="1"/>
  <c r="A307" i="43" s="1"/>
  <c r="A308" i="43" s="1"/>
  <c r="A309" i="43" s="1"/>
  <c r="A310" i="43" s="1"/>
  <c r="A311" i="43" s="1"/>
  <c r="A312" i="43" s="1"/>
  <c r="A313" i="43" s="1"/>
  <c r="A314" i="43" s="1"/>
  <c r="A315" i="43" s="1"/>
  <c r="A316" i="43" s="1"/>
  <c r="A317" i="43" s="1"/>
  <c r="A318" i="43" s="1"/>
  <c r="A319" i="43" s="1"/>
  <c r="A320" i="43" s="1"/>
  <c r="A321" i="43" s="1"/>
  <c r="A322" i="43" s="1"/>
  <c r="A323" i="43" s="1"/>
  <c r="A324" i="43" s="1"/>
  <c r="A325" i="43" s="1"/>
  <c r="A326" i="43" s="1"/>
  <c r="A327" i="43" s="1"/>
  <c r="A328" i="43" s="1"/>
  <c r="A329" i="43" s="1"/>
  <c r="A330" i="43" s="1"/>
  <c r="A331" i="43" s="1"/>
  <c r="A332" i="43" s="1"/>
  <c r="A333" i="43" s="1"/>
  <c r="A334" i="43" s="1"/>
  <c r="A335" i="43" s="1"/>
  <c r="A336" i="43" s="1"/>
  <c r="A337" i="43" s="1"/>
  <c r="A338" i="43" s="1"/>
  <c r="A339" i="43" s="1"/>
  <c r="A340" i="43" s="1"/>
  <c r="A341" i="43" s="1"/>
  <c r="A342" i="43" s="1"/>
  <c r="A343" i="43" s="1"/>
  <c r="A344" i="43" s="1"/>
  <c r="A345" i="43" s="1"/>
  <c r="A346" i="43" s="1"/>
  <c r="A347" i="43" s="1"/>
  <c r="A348" i="43" s="1"/>
  <c r="A349" i="43" s="1"/>
  <c r="A350" i="43" s="1"/>
  <c r="A351" i="43" s="1"/>
  <c r="A352" i="43" s="1"/>
  <c r="A353" i="43" s="1"/>
  <c r="A354" i="43" s="1"/>
  <c r="A355" i="43" s="1"/>
  <c r="A356" i="43" s="1"/>
  <c r="A357" i="43" s="1"/>
  <c r="A358" i="43" s="1"/>
  <c r="A359" i="43" s="1"/>
  <c r="A360" i="43" s="1"/>
  <c r="A361" i="43" s="1"/>
  <c r="A362" i="43" s="1"/>
  <c r="A363" i="43" s="1"/>
  <c r="A364" i="43" s="1"/>
  <c r="A365" i="43" s="1"/>
  <c r="A366" i="43" s="1"/>
  <c r="A367" i="43" s="1"/>
  <c r="A368" i="43" s="1"/>
  <c r="A369" i="43" s="1"/>
  <c r="A370" i="43" s="1"/>
  <c r="A371" i="43" s="1"/>
  <c r="A372" i="43" s="1"/>
  <c r="A373" i="43" s="1"/>
  <c r="A374" i="43" s="1"/>
  <c r="A375" i="43" s="1"/>
  <c r="A376" i="43" s="1"/>
  <c r="A377" i="43" s="1"/>
  <c r="A378" i="43" s="1"/>
  <c r="A379" i="43" s="1"/>
  <c r="A380" i="43" s="1"/>
  <c r="A381" i="43" s="1"/>
  <c r="A382" i="43" s="1"/>
  <c r="A383" i="43" s="1"/>
  <c r="A384" i="43" s="1"/>
  <c r="A385" i="43" s="1"/>
  <c r="A386" i="43" s="1"/>
  <c r="H44" i="47" l="1"/>
  <c r="C44" i="47"/>
  <c r="D44" i="47"/>
  <c r="E44" i="47"/>
  <c r="F44" i="47"/>
  <c r="G44" i="47"/>
  <c r="B45" i="47"/>
  <c r="C45" i="47" l="1"/>
  <c r="G45" i="47"/>
  <c r="H45" i="47"/>
  <c r="F45" i="47"/>
  <c r="D45" i="47"/>
  <c r="E45" i="47"/>
  <c r="B46" i="47"/>
  <c r="G46" i="47" l="1"/>
  <c r="C46" i="47"/>
  <c r="H46" i="47"/>
  <c r="D46" i="47"/>
  <c r="F46" i="47"/>
  <c r="E46" i="47"/>
  <c r="B47" i="47"/>
  <c r="D47" i="47" l="1"/>
  <c r="C47" i="47"/>
  <c r="E47" i="47"/>
  <c r="F47" i="47"/>
  <c r="H47" i="47"/>
  <c r="G47" i="47"/>
  <c r="B48" i="47"/>
  <c r="G48" i="47" l="1"/>
  <c r="C48" i="47"/>
  <c r="H48" i="47"/>
  <c r="E48" i="47"/>
  <c r="D48" i="47"/>
  <c r="F48" i="47"/>
  <c r="B49" i="47"/>
  <c r="E49" i="47" l="1"/>
  <c r="C49" i="47"/>
  <c r="F49" i="47"/>
  <c r="G49" i="47"/>
  <c r="H49" i="47"/>
  <c r="D49" i="47"/>
  <c r="B50" i="47"/>
  <c r="C50" i="47" s="1"/>
  <c r="E50" i="47" l="1"/>
  <c r="G50" i="47"/>
  <c r="H50" i="47"/>
  <c r="D50" i="47"/>
  <c r="F50" i="47"/>
  <c r="B51" i="47"/>
  <c r="F51" i="47" l="1"/>
  <c r="C51" i="47"/>
  <c r="H51" i="47"/>
  <c r="G51" i="47"/>
  <c r="D51" i="47"/>
  <c r="E51" i="47"/>
  <c r="B52" i="47"/>
  <c r="H52" i="47" l="1"/>
  <c r="C52" i="47"/>
  <c r="D52" i="47"/>
  <c r="G52" i="47"/>
  <c r="E52" i="47"/>
  <c r="F52" i="47"/>
  <c r="B53" i="47"/>
  <c r="G53" i="47" l="1"/>
  <c r="C53" i="47"/>
  <c r="F53" i="47"/>
  <c r="H53" i="47"/>
  <c r="D53" i="47"/>
  <c r="E53" i="47"/>
  <c r="B54" i="47"/>
  <c r="E54" i="47" l="1"/>
  <c r="C54" i="47"/>
  <c r="G54" i="47"/>
  <c r="D54" i="47"/>
  <c r="F54" i="47"/>
  <c r="H54" i="47"/>
  <c r="B55" i="47"/>
  <c r="F55" i="47" l="1"/>
  <c r="C55" i="47"/>
  <c r="D55" i="47"/>
  <c r="E55" i="47"/>
  <c r="H55" i="47"/>
  <c r="G55" i="47"/>
  <c r="B56" i="47"/>
  <c r="E56" i="47" l="1"/>
  <c r="C56" i="47"/>
  <c r="D56" i="47"/>
  <c r="F56" i="47"/>
  <c r="G56" i="47"/>
  <c r="H56" i="47"/>
  <c r="B57" i="47"/>
  <c r="G57" i="47" l="1"/>
  <c r="C57" i="47"/>
  <c r="H57" i="47"/>
  <c r="E57" i="47"/>
  <c r="D57" i="47"/>
  <c r="F57" i="47"/>
  <c r="B58" i="47"/>
  <c r="E58" i="47" l="1"/>
  <c r="C58" i="47"/>
  <c r="G58" i="47"/>
  <c r="F58" i="47"/>
  <c r="D58" i="47"/>
  <c r="H58" i="47"/>
  <c r="B59" i="47"/>
  <c r="D59" i="47" l="1"/>
  <c r="C59" i="47"/>
  <c r="H59" i="47"/>
  <c r="G59" i="47"/>
  <c r="F59" i="47"/>
  <c r="E59" i="47"/>
  <c r="B60" i="47"/>
  <c r="H60" i="47" l="1"/>
  <c r="C60" i="47"/>
  <c r="E60" i="47"/>
  <c r="D60" i="47"/>
  <c r="G60" i="47"/>
  <c r="F60" i="47"/>
  <c r="B61" i="47"/>
  <c r="F61" i="47" l="1"/>
  <c r="C61" i="47"/>
  <c r="G61" i="47"/>
  <c r="D61" i="47"/>
  <c r="E61" i="47"/>
  <c r="H61" i="47"/>
  <c r="B62" i="47"/>
  <c r="H62" i="47" l="1"/>
  <c r="C62" i="47"/>
  <c r="G62" i="47"/>
  <c r="E62" i="47"/>
  <c r="F62" i="47"/>
  <c r="D62" i="47"/>
  <c r="B63" i="47"/>
  <c r="C63" i="47" l="1"/>
  <c r="H63" i="47"/>
  <c r="G63" i="47"/>
  <c r="F63" i="47"/>
  <c r="E63" i="47"/>
  <c r="D63" i="47"/>
  <c r="B64" i="47"/>
  <c r="D64" i="47" l="1"/>
  <c r="C64" i="47"/>
  <c r="G64" i="47"/>
  <c r="E64" i="47"/>
  <c r="F64" i="47"/>
  <c r="H64" i="47"/>
  <c r="B65" i="47"/>
  <c r="E65" i="47" l="1"/>
  <c r="C65" i="47"/>
  <c r="D65" i="47"/>
  <c r="H65" i="47"/>
  <c r="G65" i="47"/>
  <c r="F65" i="47"/>
  <c r="B66" i="47"/>
  <c r="C66" i="47" s="1"/>
  <c r="D66" i="47" l="1"/>
  <c r="G66" i="47"/>
  <c r="H66" i="47"/>
  <c r="E66" i="47"/>
  <c r="F66" i="47"/>
  <c r="B67" i="47"/>
  <c r="C67" i="47" s="1"/>
  <c r="D67" i="47" l="1"/>
  <c r="F67" i="47"/>
  <c r="H67" i="47"/>
  <c r="E67" i="47"/>
  <c r="G67" i="47"/>
  <c r="B68" i="47"/>
  <c r="G68" i="47" s="1"/>
  <c r="C68" i="47" l="1"/>
  <c r="F68" i="47"/>
  <c r="E68" i="47"/>
  <c r="H68" i="47"/>
  <c r="D68" i="47"/>
  <c r="C4" i="43" l="1"/>
  <c r="D4" i="43" l="1"/>
  <c r="E4" i="43" s="1"/>
  <c r="C5" i="43"/>
  <c r="C6" i="43" l="1"/>
  <c r="D5" i="43"/>
  <c r="E5" i="43" s="1"/>
  <c r="F4" i="43"/>
  <c r="G4" i="43" s="1"/>
  <c r="B4" i="43"/>
  <c r="F5" i="43" l="1"/>
  <c r="G5" i="43" s="1"/>
  <c r="B5" i="43"/>
  <c r="C7" i="43"/>
  <c r="D6" i="43"/>
  <c r="E6" i="43" s="1"/>
  <c r="D7" i="43" l="1"/>
  <c r="E7" i="43" s="1"/>
  <c r="C8" i="43"/>
  <c r="F6" i="43"/>
  <c r="G6" i="43" s="1"/>
  <c r="B6" i="43"/>
  <c r="D8" i="43" l="1"/>
  <c r="E8" i="43" s="1"/>
  <c r="C9" i="43"/>
  <c r="F7" i="43"/>
  <c r="G7" i="43" s="1"/>
  <c r="B7" i="43"/>
  <c r="C10" i="43" l="1"/>
  <c r="D9" i="43"/>
  <c r="E9" i="43" s="1"/>
  <c r="F8" i="43"/>
  <c r="G8" i="43" s="1"/>
  <c r="B8" i="43"/>
  <c r="F9" i="43" l="1"/>
  <c r="G9" i="43" s="1"/>
  <c r="B9" i="43"/>
  <c r="C11" i="43"/>
  <c r="D10" i="43"/>
  <c r="E10" i="43" s="1"/>
  <c r="D11" i="43" l="1"/>
  <c r="E11" i="43" s="1"/>
  <c r="C12" i="43"/>
  <c r="F10" i="43"/>
  <c r="G10" i="43" s="1"/>
  <c r="B10" i="43"/>
  <c r="C13" i="43" l="1"/>
  <c r="D12" i="43"/>
  <c r="E12" i="43" s="1"/>
  <c r="F11" i="43"/>
  <c r="G11" i="43" s="1"/>
  <c r="B11" i="43"/>
  <c r="F12" i="43" l="1"/>
  <c r="G12" i="43" s="1"/>
  <c r="B12" i="43"/>
  <c r="D13" i="43"/>
  <c r="E13" i="43" s="1"/>
  <c r="C14" i="43"/>
  <c r="F13" i="43" l="1"/>
  <c r="G13" i="43" s="1"/>
  <c r="B13" i="43"/>
  <c r="C15" i="43"/>
  <c r="D14" i="43"/>
  <c r="E14" i="43" s="1"/>
  <c r="D15" i="43" l="1"/>
  <c r="E15" i="43" s="1"/>
  <c r="C16" i="43"/>
  <c r="F14" i="43"/>
  <c r="G14" i="43" s="1"/>
  <c r="B14" i="43"/>
  <c r="D16" i="43" l="1"/>
  <c r="E16" i="43" s="1"/>
  <c r="C17" i="43"/>
  <c r="F15" i="43"/>
  <c r="G15" i="43" s="1"/>
  <c r="B15" i="43"/>
  <c r="C18" i="43" l="1"/>
  <c r="D17" i="43"/>
  <c r="E17" i="43" s="1"/>
  <c r="F16" i="43"/>
  <c r="G16" i="43" s="1"/>
  <c r="B16" i="43"/>
  <c r="F17" i="43" l="1"/>
  <c r="G17" i="43" s="1"/>
  <c r="B17" i="43"/>
  <c r="C19" i="43"/>
  <c r="D18" i="43"/>
  <c r="E18" i="43" s="1"/>
  <c r="D19" i="43" l="1"/>
  <c r="E19" i="43" s="1"/>
  <c r="C20" i="43"/>
  <c r="F18" i="43"/>
  <c r="G18" i="43" s="1"/>
  <c r="B18" i="43"/>
  <c r="D20" i="43" l="1"/>
  <c r="E20" i="43" s="1"/>
  <c r="C21" i="43"/>
  <c r="F19" i="43"/>
  <c r="G19" i="43" s="1"/>
  <c r="B19" i="43"/>
  <c r="C22" i="43" l="1"/>
  <c r="D21" i="43"/>
  <c r="E21" i="43" s="1"/>
  <c r="F20" i="43"/>
  <c r="G20" i="43" s="1"/>
  <c r="B20" i="43"/>
  <c r="F21" i="43" l="1"/>
  <c r="G21" i="43" s="1"/>
  <c r="B21" i="43"/>
  <c r="C23" i="43"/>
  <c r="D22" i="43"/>
  <c r="E22" i="43" s="1"/>
  <c r="D23" i="43" l="1"/>
  <c r="E23" i="43" s="1"/>
  <c r="C24" i="43"/>
  <c r="F22" i="43"/>
  <c r="G22" i="43" s="1"/>
  <c r="B22" i="43"/>
  <c r="C25" i="43" l="1"/>
  <c r="D24" i="43"/>
  <c r="E24" i="43" s="1"/>
  <c r="F23" i="43"/>
  <c r="G23" i="43" s="1"/>
  <c r="B23" i="43"/>
  <c r="F24" i="43" l="1"/>
  <c r="G24" i="43" s="1"/>
  <c r="B24" i="43"/>
  <c r="D25" i="43"/>
  <c r="E25" i="43" s="1"/>
  <c r="C26" i="43"/>
  <c r="F25" i="43" l="1"/>
  <c r="G25" i="43" s="1"/>
  <c r="B25" i="43"/>
  <c r="C27" i="43"/>
  <c r="D26" i="43"/>
  <c r="E26" i="43" s="1"/>
  <c r="C28" i="43" l="1"/>
  <c r="D27" i="43"/>
  <c r="E27" i="43" s="1"/>
  <c r="F26" i="43"/>
  <c r="G26" i="43" s="1"/>
  <c r="B26" i="43"/>
  <c r="F27" i="43" l="1"/>
  <c r="G27" i="43" s="1"/>
  <c r="B27" i="43"/>
  <c r="C29" i="43"/>
  <c r="D28" i="43"/>
  <c r="E28" i="43" s="1"/>
  <c r="C30" i="43" l="1"/>
  <c r="D29" i="43"/>
  <c r="E29" i="43" s="1"/>
  <c r="F28" i="43"/>
  <c r="G28" i="43" s="1"/>
  <c r="B28" i="43"/>
  <c r="F29" i="43" l="1"/>
  <c r="G29" i="43" s="1"/>
  <c r="B29" i="43"/>
  <c r="C31" i="43"/>
  <c r="D30" i="43"/>
  <c r="E30" i="43" s="1"/>
  <c r="C32" i="43" l="1"/>
  <c r="D31" i="43"/>
  <c r="E31" i="43" s="1"/>
  <c r="F30" i="43"/>
  <c r="G30" i="43" s="1"/>
  <c r="B30" i="43"/>
  <c r="F31" i="43" l="1"/>
  <c r="G31" i="43" s="1"/>
  <c r="B31" i="43"/>
  <c r="D32" i="43"/>
  <c r="E32" i="43" s="1"/>
  <c r="C33" i="43"/>
  <c r="C34" i="43" l="1"/>
  <c r="D33" i="43"/>
  <c r="E33" i="43" s="1"/>
  <c r="F32" i="43"/>
  <c r="G32" i="43" s="1"/>
  <c r="B32" i="43"/>
  <c r="F33" i="43" l="1"/>
  <c r="G33" i="43" s="1"/>
  <c r="B33" i="43"/>
  <c r="C35" i="43"/>
  <c r="D34" i="43"/>
  <c r="E34" i="43" s="1"/>
  <c r="F34" i="43" l="1"/>
  <c r="G34" i="43" s="1"/>
  <c r="B34" i="43"/>
  <c r="C36" i="43"/>
  <c r="D35" i="43"/>
  <c r="E35" i="43" s="1"/>
  <c r="D36" i="43" l="1"/>
  <c r="E36" i="43" s="1"/>
  <c r="C37" i="43"/>
  <c r="F35" i="43"/>
  <c r="G35" i="43" s="1"/>
  <c r="B35" i="43"/>
  <c r="D37" i="43" l="1"/>
  <c r="E37" i="43" s="1"/>
  <c r="C38" i="43"/>
  <c r="F36" i="43"/>
  <c r="G36" i="43" s="1"/>
  <c r="B36" i="43"/>
  <c r="C39" i="43" l="1"/>
  <c r="D38" i="43"/>
  <c r="E38" i="43" s="1"/>
  <c r="F37" i="43"/>
  <c r="G37" i="43" s="1"/>
  <c r="B37" i="43"/>
  <c r="F38" i="43" l="1"/>
  <c r="G38" i="43" s="1"/>
  <c r="B38" i="43"/>
  <c r="C40" i="43"/>
  <c r="D39" i="43"/>
  <c r="E39" i="43" s="1"/>
  <c r="F39" i="43" l="1"/>
  <c r="G39" i="43" s="1"/>
  <c r="B39" i="43"/>
  <c r="D40" i="43"/>
  <c r="E40" i="43" s="1"/>
  <c r="C41" i="43"/>
  <c r="C42" i="43" l="1"/>
  <c r="D41" i="43"/>
  <c r="E41" i="43" s="1"/>
  <c r="F40" i="43"/>
  <c r="G40" i="43" s="1"/>
  <c r="B40" i="43"/>
  <c r="F41" i="43" l="1"/>
  <c r="G41" i="43" s="1"/>
  <c r="B41" i="43"/>
  <c r="C43" i="43"/>
  <c r="D42" i="43"/>
  <c r="E42" i="43" s="1"/>
  <c r="F42" i="43" l="1"/>
  <c r="G42" i="43" s="1"/>
  <c r="B42" i="43"/>
  <c r="D43" i="43"/>
  <c r="E43" i="43" s="1"/>
  <c r="C44" i="43"/>
  <c r="F43" i="43" l="1"/>
  <c r="G43" i="43" s="1"/>
  <c r="B43" i="43"/>
  <c r="D44" i="43"/>
  <c r="E44" i="43" s="1"/>
  <c r="C45" i="43"/>
  <c r="D45" i="43" l="1"/>
  <c r="E45" i="43" s="1"/>
  <c r="C46" i="43"/>
  <c r="F44" i="43"/>
  <c r="G44" i="43" s="1"/>
  <c r="B44" i="43"/>
  <c r="C47" i="43" l="1"/>
  <c r="D46" i="43"/>
  <c r="E46" i="43" s="1"/>
  <c r="F45" i="43"/>
  <c r="G45" i="43" s="1"/>
  <c r="B45" i="43"/>
  <c r="F46" i="43" l="1"/>
  <c r="G46" i="43" s="1"/>
  <c r="B46" i="43"/>
  <c r="D47" i="43"/>
  <c r="E47" i="43" s="1"/>
  <c r="C48" i="43"/>
  <c r="D48" i="43" l="1"/>
  <c r="E48" i="43" s="1"/>
  <c r="C49" i="43"/>
  <c r="F47" i="43"/>
  <c r="G47" i="43" s="1"/>
  <c r="B47" i="43"/>
  <c r="C50" i="43" l="1"/>
  <c r="D49" i="43"/>
  <c r="E49" i="43" s="1"/>
  <c r="F48" i="43"/>
  <c r="G48" i="43" s="1"/>
  <c r="B48" i="43"/>
  <c r="F49" i="43" l="1"/>
  <c r="G49" i="43" s="1"/>
  <c r="B49" i="43"/>
  <c r="C51" i="43"/>
  <c r="D50" i="43"/>
  <c r="E50" i="43" s="1"/>
  <c r="F50" i="43" l="1"/>
  <c r="G50" i="43" s="1"/>
  <c r="B50" i="43"/>
  <c r="C52" i="43"/>
  <c r="D51" i="43"/>
  <c r="E51" i="43" s="1"/>
  <c r="D52" i="43" l="1"/>
  <c r="E52" i="43" s="1"/>
  <c r="C53" i="43"/>
  <c r="F51" i="43"/>
  <c r="G51" i="43" s="1"/>
  <c r="B51" i="43"/>
  <c r="D53" i="43" l="1"/>
  <c r="E53" i="43" s="1"/>
  <c r="C54" i="43"/>
  <c r="F52" i="43"/>
  <c r="G52" i="43" s="1"/>
  <c r="B52" i="43"/>
  <c r="C55" i="43" l="1"/>
  <c r="D54" i="43"/>
  <c r="E54" i="43" s="1"/>
  <c r="F53" i="43"/>
  <c r="G53" i="43" s="1"/>
  <c r="B53" i="43"/>
  <c r="F54" i="43" l="1"/>
  <c r="G54" i="43" s="1"/>
  <c r="B54" i="43"/>
  <c r="D55" i="43"/>
  <c r="E55" i="43" s="1"/>
  <c r="C56" i="43"/>
  <c r="D56" i="43" l="1"/>
  <c r="E56" i="43" s="1"/>
  <c r="C57" i="43"/>
  <c r="F55" i="43"/>
  <c r="G55" i="43" s="1"/>
  <c r="B55" i="43"/>
  <c r="C58" i="43" l="1"/>
  <c r="D57" i="43"/>
  <c r="E57" i="43" s="1"/>
  <c r="F56" i="43"/>
  <c r="G56" i="43" s="1"/>
  <c r="B56" i="43"/>
  <c r="C59" i="43" l="1"/>
  <c r="D58" i="43"/>
  <c r="E58" i="43" s="1"/>
  <c r="F57" i="43"/>
  <c r="G57" i="43" s="1"/>
  <c r="B57" i="43"/>
  <c r="F58" i="43" l="1"/>
  <c r="G58" i="43" s="1"/>
  <c r="B58" i="43"/>
  <c r="D59" i="43"/>
  <c r="E59" i="43" s="1"/>
  <c r="C60" i="43"/>
  <c r="F59" i="43" l="1"/>
  <c r="G59" i="43" s="1"/>
  <c r="B59" i="43"/>
  <c r="D60" i="43"/>
  <c r="E60" i="43" s="1"/>
  <c r="C61" i="43"/>
  <c r="D61" i="43" l="1"/>
  <c r="E61" i="43" s="1"/>
  <c r="C62" i="43"/>
  <c r="F60" i="43"/>
  <c r="G60" i="43" s="1"/>
  <c r="B60" i="43"/>
  <c r="F61" i="43" l="1"/>
  <c r="G61" i="43" s="1"/>
  <c r="B61" i="43"/>
  <c r="C63" i="43"/>
  <c r="D62" i="43"/>
  <c r="E62" i="43" s="1"/>
  <c r="F62" i="43" l="1"/>
  <c r="G62" i="43" s="1"/>
  <c r="B62" i="43"/>
  <c r="D63" i="43"/>
  <c r="E63" i="43" s="1"/>
  <c r="C64" i="43"/>
  <c r="C65" i="43" l="1"/>
  <c r="D64" i="43"/>
  <c r="E64" i="43" s="1"/>
  <c r="F63" i="43"/>
  <c r="G63" i="43" s="1"/>
  <c r="B63" i="43"/>
  <c r="F64" i="43" l="1"/>
  <c r="G64" i="43" s="1"/>
  <c r="B64" i="43"/>
  <c r="C66" i="43"/>
  <c r="D65" i="43"/>
  <c r="E65" i="43" s="1"/>
  <c r="F65" i="43" l="1"/>
  <c r="G65" i="43" s="1"/>
  <c r="B65" i="43"/>
  <c r="D66" i="43"/>
  <c r="E66" i="43" s="1"/>
  <c r="C67" i="43"/>
  <c r="F66" i="43" l="1"/>
  <c r="G66" i="43" s="1"/>
  <c r="B66" i="43"/>
  <c r="D67" i="43"/>
  <c r="E67" i="43" s="1"/>
  <c r="C68" i="43"/>
  <c r="C69" i="43" l="1"/>
  <c r="D68" i="43"/>
  <c r="E68" i="43" s="1"/>
  <c r="F67" i="43"/>
  <c r="G67" i="43" s="1"/>
  <c r="B67" i="43"/>
  <c r="F68" i="43" l="1"/>
  <c r="G68" i="43" s="1"/>
  <c r="B68" i="43"/>
  <c r="C70" i="43"/>
  <c r="D69" i="43"/>
  <c r="E69" i="43" s="1"/>
  <c r="C71" i="43" l="1"/>
  <c r="D70" i="43"/>
  <c r="E70" i="43" s="1"/>
  <c r="F69" i="43"/>
  <c r="G69" i="43" s="1"/>
  <c r="B69" i="43"/>
  <c r="F70" i="43" l="1"/>
  <c r="G70" i="43" s="1"/>
  <c r="B70" i="43"/>
  <c r="D71" i="43"/>
  <c r="E71" i="43" s="1"/>
  <c r="C72" i="43"/>
  <c r="C73" i="43" l="1"/>
  <c r="D72" i="43"/>
  <c r="E72" i="43" s="1"/>
  <c r="F71" i="43"/>
  <c r="G71" i="43" s="1"/>
  <c r="B71" i="43"/>
  <c r="F72" i="43" l="1"/>
  <c r="G72" i="43" s="1"/>
  <c r="B72" i="43"/>
  <c r="D73" i="43"/>
  <c r="E73" i="43" s="1"/>
  <c r="C74" i="43"/>
  <c r="F73" i="43" l="1"/>
  <c r="G73" i="43" s="1"/>
  <c r="B73" i="43"/>
  <c r="D74" i="43"/>
  <c r="E74" i="43" s="1"/>
  <c r="C75" i="43"/>
  <c r="C76" i="43" l="1"/>
  <c r="D75" i="43"/>
  <c r="E75" i="43" s="1"/>
  <c r="F74" i="43"/>
  <c r="G74" i="43" s="1"/>
  <c r="B74" i="43"/>
  <c r="F75" i="43" l="1"/>
  <c r="G75" i="43" s="1"/>
  <c r="B75" i="43"/>
  <c r="D76" i="43"/>
  <c r="E76" i="43" s="1"/>
  <c r="C77" i="43"/>
  <c r="F76" i="43" l="1"/>
  <c r="G76" i="43" s="1"/>
  <c r="B76" i="43"/>
  <c r="D77" i="43"/>
  <c r="E77" i="43" s="1"/>
  <c r="C78" i="43"/>
  <c r="C79" i="43" l="1"/>
  <c r="D78" i="43"/>
  <c r="E78" i="43" s="1"/>
  <c r="F77" i="43"/>
  <c r="G77" i="43" s="1"/>
  <c r="B77" i="43"/>
  <c r="C80" i="43" l="1"/>
  <c r="D79" i="43"/>
  <c r="E79" i="43" s="1"/>
  <c r="F78" i="43"/>
  <c r="G78" i="43" s="1"/>
  <c r="B78" i="43"/>
  <c r="F79" i="43" l="1"/>
  <c r="G79" i="43" s="1"/>
  <c r="B79" i="43"/>
  <c r="D80" i="43"/>
  <c r="E80" i="43" s="1"/>
  <c r="C81" i="43"/>
  <c r="D81" i="43" l="1"/>
  <c r="E81" i="43" s="1"/>
  <c r="C82" i="43"/>
  <c r="F80" i="43"/>
  <c r="G80" i="43" s="1"/>
  <c r="B80" i="43"/>
  <c r="F81" i="43" l="1"/>
  <c r="G81" i="43" s="1"/>
  <c r="B81" i="43"/>
  <c r="C83" i="43"/>
  <c r="D82" i="43"/>
  <c r="E82" i="43" s="1"/>
  <c r="F82" i="43" l="1"/>
  <c r="G82" i="43" s="1"/>
  <c r="B82" i="43"/>
  <c r="D83" i="43"/>
  <c r="E83" i="43" s="1"/>
  <c r="C84" i="43"/>
  <c r="F83" i="43" l="1"/>
  <c r="G83" i="43" s="1"/>
  <c r="B83" i="43"/>
  <c r="D84" i="43"/>
  <c r="E84" i="43" s="1"/>
  <c r="C85" i="43"/>
  <c r="C86" i="43" l="1"/>
  <c r="D85" i="43"/>
  <c r="E85" i="43" s="1"/>
  <c r="F84" i="43"/>
  <c r="G84" i="43" s="1"/>
  <c r="B84" i="43"/>
  <c r="F85" i="43" l="1"/>
  <c r="G85" i="43" s="1"/>
  <c r="B85" i="43"/>
  <c r="C87" i="43"/>
  <c r="D86" i="43"/>
  <c r="E86" i="43" s="1"/>
  <c r="F86" i="43" l="1"/>
  <c r="G86" i="43" s="1"/>
  <c r="B86" i="43"/>
  <c r="C88" i="43"/>
  <c r="D87" i="43"/>
  <c r="E87" i="43" s="1"/>
  <c r="F87" i="43" l="1"/>
  <c r="G87" i="43" s="1"/>
  <c r="B87" i="43"/>
  <c r="C89" i="43"/>
  <c r="D88" i="43"/>
  <c r="E88" i="43" s="1"/>
  <c r="C90" i="43" l="1"/>
  <c r="D89" i="43"/>
  <c r="E89" i="43" s="1"/>
  <c r="F88" i="43"/>
  <c r="G88" i="43" s="1"/>
  <c r="B88" i="43"/>
  <c r="F89" i="43" l="1"/>
  <c r="G89" i="43" s="1"/>
  <c r="B89" i="43"/>
  <c r="C91" i="43"/>
  <c r="D90" i="43"/>
  <c r="E90" i="43" s="1"/>
  <c r="F90" i="43" l="1"/>
  <c r="G90" i="43" s="1"/>
  <c r="B90" i="43"/>
  <c r="C92" i="43"/>
  <c r="D91" i="43"/>
  <c r="E91" i="43" s="1"/>
  <c r="D92" i="43" l="1"/>
  <c r="E92" i="43" s="1"/>
  <c r="C93" i="43"/>
  <c r="F91" i="43"/>
  <c r="G91" i="43" s="1"/>
  <c r="B91" i="43"/>
  <c r="F92" i="43" l="1"/>
  <c r="G92" i="43" s="1"/>
  <c r="B92" i="43"/>
  <c r="C94" i="43"/>
  <c r="D93" i="43"/>
  <c r="E93" i="43" s="1"/>
  <c r="F93" i="43" l="1"/>
  <c r="G93" i="43" s="1"/>
  <c r="B93" i="43"/>
  <c r="C95" i="43"/>
  <c r="D94" i="43"/>
  <c r="E94" i="43" s="1"/>
  <c r="D95" i="43" l="1"/>
  <c r="E95" i="43" s="1"/>
  <c r="C96" i="43"/>
  <c r="F94" i="43"/>
  <c r="G94" i="43" s="1"/>
  <c r="B94" i="43"/>
  <c r="C97" i="43" l="1"/>
  <c r="D96" i="43"/>
  <c r="E96" i="43" s="1"/>
  <c r="F95" i="43"/>
  <c r="G95" i="43" s="1"/>
  <c r="B95" i="43"/>
  <c r="C98" i="43" l="1"/>
  <c r="D97" i="43"/>
  <c r="E97" i="43" s="1"/>
  <c r="F96" i="43"/>
  <c r="G96" i="43" s="1"/>
  <c r="B96" i="43"/>
  <c r="C99" i="43" l="1"/>
  <c r="D98" i="43"/>
  <c r="E98" i="43" s="1"/>
  <c r="F97" i="43"/>
  <c r="G97" i="43" s="1"/>
  <c r="B97" i="43"/>
  <c r="D99" i="43" l="1"/>
  <c r="E99" i="43" s="1"/>
  <c r="F99" i="43" s="1"/>
  <c r="C100" i="43"/>
  <c r="F98" i="43"/>
  <c r="G98" i="43" s="1"/>
  <c r="B98" i="43"/>
  <c r="B99" i="43" l="1"/>
  <c r="G99" i="43"/>
  <c r="C101" i="43"/>
  <c r="D100" i="43"/>
  <c r="E100" i="43" s="1"/>
  <c r="B100" i="43" l="1"/>
  <c r="F100" i="43"/>
  <c r="G100" i="43" s="1"/>
  <c r="C102" i="43"/>
  <c r="D101" i="43"/>
  <c r="E101" i="43" s="1"/>
  <c r="D102" i="43" l="1"/>
  <c r="E102" i="43" s="1"/>
  <c r="C103" i="43"/>
  <c r="B101" i="43"/>
  <c r="F101" i="43"/>
  <c r="G101" i="43" s="1"/>
  <c r="D103" i="43" l="1"/>
  <c r="E103" i="43" s="1"/>
  <c r="C104" i="43"/>
  <c r="B102" i="43"/>
  <c r="F102" i="43"/>
  <c r="G102" i="43" s="1"/>
  <c r="C105" i="43" l="1"/>
  <c r="D104" i="43"/>
  <c r="E104" i="43" s="1"/>
  <c r="F103" i="43"/>
  <c r="G103" i="43" s="1"/>
  <c r="B103" i="43"/>
  <c r="B104" i="43" l="1"/>
  <c r="F104" i="43"/>
  <c r="G104" i="43" s="1"/>
  <c r="C106" i="43"/>
  <c r="D105" i="43"/>
  <c r="E105" i="43" s="1"/>
  <c r="D106" i="43" l="1"/>
  <c r="E106" i="43" s="1"/>
  <c r="C107" i="43"/>
  <c r="B105" i="43"/>
  <c r="F105" i="43"/>
  <c r="G105" i="43" s="1"/>
  <c r="D107" i="43" l="1"/>
  <c r="E107" i="43" s="1"/>
  <c r="C108" i="43"/>
  <c r="B106" i="43"/>
  <c r="F106" i="43"/>
  <c r="G106" i="43" s="1"/>
  <c r="C109" i="43" l="1"/>
  <c r="D108" i="43"/>
  <c r="E108" i="43" s="1"/>
  <c r="B107" i="43"/>
  <c r="F107" i="43"/>
  <c r="G107" i="43" s="1"/>
  <c r="B108" i="43" l="1"/>
  <c r="F108" i="43"/>
  <c r="G108" i="43" s="1"/>
  <c r="C110" i="43"/>
  <c r="D109" i="43"/>
  <c r="E109" i="43" s="1"/>
  <c r="D110" i="43" l="1"/>
  <c r="E110" i="43" s="1"/>
  <c r="C111" i="43"/>
  <c r="B109" i="43"/>
  <c r="F109" i="43"/>
  <c r="G109" i="43" s="1"/>
  <c r="D111" i="43" l="1"/>
  <c r="E111" i="43" s="1"/>
  <c r="C112" i="43"/>
  <c r="F110" i="43"/>
  <c r="G110" i="43" s="1"/>
  <c r="B110" i="43"/>
  <c r="C113" i="43" l="1"/>
  <c r="D112" i="43"/>
  <c r="E112" i="43" s="1"/>
  <c r="B111" i="43"/>
  <c r="F111" i="43"/>
  <c r="G111" i="43" s="1"/>
  <c r="B112" i="43" l="1"/>
  <c r="F112" i="43"/>
  <c r="G112" i="43" s="1"/>
  <c r="C114" i="43"/>
  <c r="D113" i="43"/>
  <c r="E113" i="43" s="1"/>
  <c r="D114" i="43" l="1"/>
  <c r="E114" i="43" s="1"/>
  <c r="C115" i="43"/>
  <c r="B113" i="43"/>
  <c r="F113" i="43"/>
  <c r="G113" i="43" s="1"/>
  <c r="C116" i="43" l="1"/>
  <c r="D115" i="43"/>
  <c r="E115" i="43" s="1"/>
  <c r="B114" i="43"/>
  <c r="F114" i="43"/>
  <c r="G114" i="43" s="1"/>
  <c r="B115" i="43" l="1"/>
  <c r="F115" i="43"/>
  <c r="G115" i="43" s="1"/>
  <c r="C117" i="43"/>
  <c r="D116" i="43"/>
  <c r="E116" i="43" s="1"/>
  <c r="C118" i="43" l="1"/>
  <c r="D117" i="43"/>
  <c r="E117" i="43" s="1"/>
  <c r="B116" i="43"/>
  <c r="F116" i="43"/>
  <c r="G116" i="43" s="1"/>
  <c r="B117" i="43" l="1"/>
  <c r="F117" i="43"/>
  <c r="G117" i="43" s="1"/>
  <c r="D118" i="43"/>
  <c r="E118" i="43" s="1"/>
  <c r="C119" i="43"/>
  <c r="B118" i="43" l="1"/>
  <c r="F118" i="43"/>
  <c r="G118" i="43" s="1"/>
  <c r="D119" i="43"/>
  <c r="E119" i="43" s="1"/>
  <c r="C120" i="43"/>
  <c r="D120" i="43" l="1"/>
  <c r="E120" i="43" s="1"/>
  <c r="C121" i="43"/>
  <c r="B119" i="43"/>
  <c r="F119" i="43"/>
  <c r="G119" i="43" s="1"/>
  <c r="C122" i="43" l="1"/>
  <c r="D121" i="43"/>
  <c r="E121" i="43" s="1"/>
  <c r="B120" i="43"/>
  <c r="F120" i="43"/>
  <c r="G120" i="43" s="1"/>
  <c r="B121" i="43" l="1"/>
  <c r="F121" i="43"/>
  <c r="G121" i="43" s="1"/>
  <c r="C123" i="43"/>
  <c r="D122" i="43"/>
  <c r="E122" i="43" s="1"/>
  <c r="D123" i="43" l="1"/>
  <c r="E123" i="43" s="1"/>
  <c r="C124" i="43"/>
  <c r="B122" i="43"/>
  <c r="F122" i="43"/>
  <c r="G122" i="43" s="1"/>
  <c r="C125" i="43" l="1"/>
  <c r="D124" i="43"/>
  <c r="E124" i="43" s="1"/>
  <c r="B123" i="43"/>
  <c r="F123" i="43"/>
  <c r="G123" i="43" s="1"/>
  <c r="B124" i="43" l="1"/>
  <c r="F124" i="43"/>
  <c r="G124" i="43" s="1"/>
  <c r="C126" i="43"/>
  <c r="D125" i="43"/>
  <c r="E125" i="43" s="1"/>
  <c r="B125" i="43" l="1"/>
  <c r="F125" i="43"/>
  <c r="G125" i="43" s="1"/>
  <c r="C127" i="43"/>
  <c r="D126" i="43"/>
  <c r="E126" i="43" s="1"/>
  <c r="D127" i="43" l="1"/>
  <c r="E127" i="43" s="1"/>
  <c r="C128" i="43"/>
  <c r="F126" i="43"/>
  <c r="G126" i="43" s="1"/>
  <c r="B126" i="43"/>
  <c r="C129" i="43" l="1"/>
  <c r="D128" i="43"/>
  <c r="E128" i="43" s="1"/>
  <c r="B127" i="43"/>
  <c r="F127" i="43"/>
  <c r="G127" i="43" s="1"/>
  <c r="B128" i="43" l="1"/>
  <c r="F128" i="43"/>
  <c r="G128" i="43" s="1"/>
  <c r="C130" i="43"/>
  <c r="D129" i="43"/>
  <c r="E129" i="43" s="1"/>
  <c r="B129" i="43" l="1"/>
  <c r="F129" i="43"/>
  <c r="G129" i="43" s="1"/>
  <c r="D130" i="43"/>
  <c r="E130" i="43" s="1"/>
  <c r="C131" i="43"/>
  <c r="B130" i="43" l="1"/>
  <c r="F130" i="43"/>
  <c r="G130" i="43" s="1"/>
  <c r="D131" i="43"/>
  <c r="E131" i="43" s="1"/>
  <c r="C132" i="43"/>
  <c r="F131" i="43" l="1"/>
  <c r="G131" i="43" s="1"/>
  <c r="B131" i="43"/>
  <c r="C133" i="43"/>
  <c r="D132" i="43"/>
  <c r="E132" i="43" s="1"/>
  <c r="C134" i="43" l="1"/>
  <c r="D133" i="43"/>
  <c r="E133" i="43" s="1"/>
  <c r="B132" i="43"/>
  <c r="F132" i="43"/>
  <c r="G132" i="43" s="1"/>
  <c r="F133" i="43" l="1"/>
  <c r="G133" i="43" s="1"/>
  <c r="B133" i="43"/>
  <c r="D134" i="43"/>
  <c r="E134" i="43" s="1"/>
  <c r="C135" i="43"/>
  <c r="D135" i="43" l="1"/>
  <c r="E135" i="43" s="1"/>
  <c r="C136" i="43"/>
  <c r="B134" i="43"/>
  <c r="F134" i="43"/>
  <c r="G134" i="43" s="1"/>
  <c r="D136" i="43" l="1"/>
  <c r="E136" i="43" s="1"/>
  <c r="C137" i="43"/>
  <c r="B135" i="43"/>
  <c r="F135" i="43"/>
  <c r="G135" i="43" s="1"/>
  <c r="C138" i="43" l="1"/>
  <c r="D137" i="43"/>
  <c r="E137" i="43" s="1"/>
  <c r="B136" i="43"/>
  <c r="F136" i="43"/>
  <c r="G136" i="43" s="1"/>
  <c r="B137" i="43" l="1"/>
  <c r="F137" i="43"/>
  <c r="G137" i="43" s="1"/>
  <c r="C139" i="43"/>
  <c r="D138" i="43"/>
  <c r="E138" i="43" s="1"/>
  <c r="B138" i="43" l="1"/>
  <c r="F138" i="43"/>
  <c r="G138" i="43" s="1"/>
  <c r="D139" i="43"/>
  <c r="E139" i="43" s="1"/>
  <c r="C140" i="43"/>
  <c r="B139" i="43" l="1"/>
  <c r="F139" i="43"/>
  <c r="G139" i="43" s="1"/>
  <c r="C141" i="43"/>
  <c r="D140" i="43"/>
  <c r="E140" i="43" s="1"/>
  <c r="C142" i="43" l="1"/>
  <c r="D141" i="43"/>
  <c r="E141" i="43" s="1"/>
  <c r="B140" i="43"/>
  <c r="F140" i="43"/>
  <c r="G140" i="43" s="1"/>
  <c r="B141" i="43" l="1"/>
  <c r="F141" i="43"/>
  <c r="G141" i="43" s="1"/>
  <c r="D142" i="43"/>
  <c r="E142" i="43" s="1"/>
  <c r="C143" i="43"/>
  <c r="F142" i="43" l="1"/>
  <c r="G142" i="43" s="1"/>
  <c r="B142" i="43"/>
  <c r="D143" i="43"/>
  <c r="E143" i="43" s="1"/>
  <c r="C144" i="43"/>
  <c r="B143" i="43" l="1"/>
  <c r="F143" i="43"/>
  <c r="G143" i="43" s="1"/>
  <c r="C145" i="43"/>
  <c r="D144" i="43"/>
  <c r="E144" i="43" s="1"/>
  <c r="C146" i="43" l="1"/>
  <c r="D145" i="43"/>
  <c r="E145" i="43" s="1"/>
  <c r="B144" i="43"/>
  <c r="F144" i="43"/>
  <c r="G144" i="43" s="1"/>
  <c r="B145" i="43" l="1"/>
  <c r="F145" i="43"/>
  <c r="G145" i="43" s="1"/>
  <c r="D146" i="43"/>
  <c r="E146" i="43" s="1"/>
  <c r="C147" i="43"/>
  <c r="F146" i="43" l="1"/>
  <c r="G146" i="43" s="1"/>
  <c r="B146" i="43"/>
  <c r="D147" i="43"/>
  <c r="E147" i="43" s="1"/>
  <c r="C148" i="43"/>
  <c r="C149" i="43" l="1"/>
  <c r="D148" i="43"/>
  <c r="E148" i="43" s="1"/>
  <c r="F147" i="43"/>
  <c r="G147" i="43" s="1"/>
  <c r="B147" i="43"/>
  <c r="B148" i="43" l="1"/>
  <c r="F148" i="43"/>
  <c r="G148" i="43" s="1"/>
  <c r="D149" i="43"/>
  <c r="E149" i="43" s="1"/>
  <c r="C150" i="43"/>
  <c r="B149" i="43" l="1"/>
  <c r="F149" i="43"/>
  <c r="G149" i="43" s="1"/>
  <c r="D150" i="43"/>
  <c r="E150" i="43" s="1"/>
  <c r="C151" i="43"/>
  <c r="B150" i="43" l="1"/>
  <c r="F150" i="43"/>
  <c r="G150" i="43" s="1"/>
  <c r="C152" i="43"/>
  <c r="D151" i="43"/>
  <c r="E151" i="43" s="1"/>
  <c r="B151" i="43" l="1"/>
  <c r="F151" i="43"/>
  <c r="G151" i="43" s="1"/>
  <c r="C153" i="43"/>
  <c r="D152" i="43"/>
  <c r="E152" i="43" s="1"/>
  <c r="C154" i="43" l="1"/>
  <c r="D153" i="43"/>
  <c r="E153" i="43" s="1"/>
  <c r="B152" i="43"/>
  <c r="F152" i="43"/>
  <c r="G152" i="43" s="1"/>
  <c r="F153" i="43" l="1"/>
  <c r="G153" i="43" s="1"/>
  <c r="B153" i="43"/>
  <c r="D154" i="43"/>
  <c r="E154" i="43" s="1"/>
  <c r="C155" i="43"/>
  <c r="F154" i="43" l="1"/>
  <c r="G154" i="43" s="1"/>
  <c r="B154" i="43"/>
  <c r="C156" i="43"/>
  <c r="D155" i="43"/>
  <c r="E155" i="43" s="1"/>
  <c r="C157" i="43" l="1"/>
  <c r="D156" i="43"/>
  <c r="E156" i="43" s="1"/>
  <c r="B155" i="43"/>
  <c r="F155" i="43"/>
  <c r="G155" i="43" s="1"/>
  <c r="B156" i="43" l="1"/>
  <c r="F156" i="43"/>
  <c r="G156" i="43" s="1"/>
  <c r="D157" i="43"/>
  <c r="E157" i="43" s="1"/>
  <c r="C158" i="43"/>
  <c r="D158" i="43" l="1"/>
  <c r="E158" i="43" s="1"/>
  <c r="C159" i="43"/>
  <c r="F157" i="43"/>
  <c r="G157" i="43" s="1"/>
  <c r="B157" i="43"/>
  <c r="C160" i="43" l="1"/>
  <c r="D159" i="43"/>
  <c r="E159" i="43" s="1"/>
  <c r="B158" i="43"/>
  <c r="F158" i="43"/>
  <c r="G158" i="43" s="1"/>
  <c r="B159" i="43" l="1"/>
  <c r="F159" i="43"/>
  <c r="G159" i="43" s="1"/>
  <c r="C161" i="43"/>
  <c r="D160" i="43"/>
  <c r="E160" i="43" s="1"/>
  <c r="B160" i="43" l="1"/>
  <c r="F160" i="43"/>
  <c r="G160" i="43" s="1"/>
  <c r="D161" i="43"/>
  <c r="E161" i="43" s="1"/>
  <c r="C162" i="43"/>
  <c r="D162" i="43" l="1"/>
  <c r="E162" i="43" s="1"/>
  <c r="C163" i="43"/>
  <c r="B161" i="43"/>
  <c r="F161" i="43"/>
  <c r="G161" i="43" s="1"/>
  <c r="D163" i="43" l="1"/>
  <c r="E163" i="43" s="1"/>
  <c r="C164" i="43"/>
  <c r="F162" i="43"/>
  <c r="G162" i="43" s="1"/>
  <c r="B162" i="43"/>
  <c r="C165" i="43" l="1"/>
  <c r="D164" i="43"/>
  <c r="E164" i="43" s="1"/>
  <c r="F163" i="43"/>
  <c r="G163" i="43" s="1"/>
  <c r="B163" i="43"/>
  <c r="B164" i="43" l="1"/>
  <c r="F164" i="43"/>
  <c r="G164" i="43" s="1"/>
  <c r="D165" i="43"/>
  <c r="E165" i="43" s="1"/>
  <c r="C166" i="43"/>
  <c r="B165" i="43" l="1"/>
  <c r="F165" i="43"/>
  <c r="G165" i="43" s="1"/>
  <c r="D166" i="43"/>
  <c r="E166" i="43" s="1"/>
  <c r="C167" i="43"/>
  <c r="D167" i="43" l="1"/>
  <c r="E167" i="43" s="1"/>
  <c r="C168" i="43"/>
  <c r="F166" i="43"/>
  <c r="G166" i="43" s="1"/>
  <c r="B166" i="43"/>
  <c r="C169" i="43" l="1"/>
  <c r="D168" i="43"/>
  <c r="E168" i="43" s="1"/>
  <c r="F167" i="43"/>
  <c r="G167" i="43" s="1"/>
  <c r="B167" i="43"/>
  <c r="F168" i="43" l="1"/>
  <c r="G168" i="43" s="1"/>
  <c r="B168" i="43"/>
  <c r="C170" i="43"/>
  <c r="D169" i="43"/>
  <c r="E169" i="43" s="1"/>
  <c r="C171" i="43" l="1"/>
  <c r="D170" i="43"/>
  <c r="E170" i="43" s="1"/>
  <c r="F169" i="43"/>
  <c r="G169" i="43" s="1"/>
  <c r="B169" i="43"/>
  <c r="F170" i="43" l="1"/>
  <c r="G170" i="43" s="1"/>
  <c r="B170" i="43"/>
  <c r="D171" i="43"/>
  <c r="E171" i="43" s="1"/>
  <c r="C172" i="43"/>
  <c r="B171" i="43" l="1"/>
  <c r="F171" i="43"/>
  <c r="G171" i="43" s="1"/>
  <c r="D172" i="43"/>
  <c r="E172" i="43" s="1"/>
  <c r="C173" i="43"/>
  <c r="B172" i="43" l="1"/>
  <c r="F172" i="43"/>
  <c r="G172" i="43" s="1"/>
  <c r="D173" i="43"/>
  <c r="E173" i="43" s="1"/>
  <c r="C174" i="43"/>
  <c r="F173" i="43" l="1"/>
  <c r="G173" i="43" s="1"/>
  <c r="B173" i="43"/>
  <c r="C175" i="43"/>
  <c r="D174" i="43"/>
  <c r="E174" i="43" s="1"/>
  <c r="C176" i="43" l="1"/>
  <c r="D175" i="43"/>
  <c r="E175" i="43" s="1"/>
  <c r="B174" i="43"/>
  <c r="F174" i="43"/>
  <c r="G174" i="43" s="1"/>
  <c r="F175" i="43" l="1"/>
  <c r="G175" i="43" s="1"/>
  <c r="B175" i="43"/>
  <c r="D176" i="43"/>
  <c r="E176" i="43" s="1"/>
  <c r="C177" i="43"/>
  <c r="B176" i="43" l="1"/>
  <c r="F176" i="43"/>
  <c r="G176" i="43" s="1"/>
  <c r="D177" i="43"/>
  <c r="E177" i="43" s="1"/>
  <c r="C178" i="43"/>
  <c r="D178" i="43" l="1"/>
  <c r="E178" i="43" s="1"/>
  <c r="C179" i="43"/>
  <c r="B177" i="43"/>
  <c r="F177" i="43"/>
  <c r="G177" i="43" s="1"/>
  <c r="D179" i="43" l="1"/>
  <c r="E179" i="43" s="1"/>
  <c r="C180" i="43"/>
  <c r="F178" i="43"/>
  <c r="G178" i="43" s="1"/>
  <c r="B178" i="43"/>
  <c r="C181" i="43" l="1"/>
  <c r="D180" i="43"/>
  <c r="E180" i="43" s="1"/>
  <c r="F179" i="43"/>
  <c r="G179" i="43" s="1"/>
  <c r="B179" i="43"/>
  <c r="F180" i="43" l="1"/>
  <c r="G180" i="43" s="1"/>
  <c r="B180" i="43"/>
  <c r="D181" i="43"/>
  <c r="E181" i="43" s="1"/>
  <c r="C182" i="43"/>
  <c r="B181" i="43" l="1"/>
  <c r="F181" i="43"/>
  <c r="G181" i="43" s="1"/>
  <c r="D182" i="43"/>
  <c r="E182" i="43" s="1"/>
  <c r="C183" i="43"/>
  <c r="D183" i="43" l="1"/>
  <c r="E183" i="43" s="1"/>
  <c r="C184" i="43"/>
  <c r="F182" i="43"/>
  <c r="G182" i="43" s="1"/>
  <c r="B182" i="43"/>
  <c r="C185" i="43" l="1"/>
  <c r="D184" i="43"/>
  <c r="E184" i="43" s="1"/>
  <c r="F183" i="43"/>
  <c r="G183" i="43" s="1"/>
  <c r="B183" i="43"/>
  <c r="B184" i="43" l="1"/>
  <c r="F184" i="43"/>
  <c r="G184" i="43" s="1"/>
  <c r="D185" i="43"/>
  <c r="E185" i="43" s="1"/>
  <c r="C186" i="43"/>
  <c r="B185" i="43" l="1"/>
  <c r="F185" i="43"/>
  <c r="G185" i="43" s="1"/>
  <c r="D186" i="43"/>
  <c r="E186" i="43" s="1"/>
  <c r="C187" i="43"/>
  <c r="C188" i="43" l="1"/>
  <c r="D187" i="43"/>
  <c r="E187" i="43" s="1"/>
  <c r="B186" i="43"/>
  <c r="F186" i="43"/>
  <c r="G186" i="43" s="1"/>
  <c r="B187" i="43" l="1"/>
  <c r="F187" i="43"/>
  <c r="G187" i="43" s="1"/>
  <c r="C189" i="43"/>
  <c r="D188" i="43"/>
  <c r="E188" i="43" s="1"/>
  <c r="D189" i="43" l="1"/>
  <c r="E189" i="43" s="1"/>
  <c r="C190" i="43"/>
  <c r="B188" i="43"/>
  <c r="F188" i="43"/>
  <c r="G188" i="43" s="1"/>
  <c r="D190" i="43" l="1"/>
  <c r="E190" i="43" s="1"/>
  <c r="C191" i="43"/>
  <c r="B189" i="43"/>
  <c r="F189" i="43"/>
  <c r="G189" i="43" s="1"/>
  <c r="C192" i="43" l="1"/>
  <c r="D191" i="43"/>
  <c r="E191" i="43" s="1"/>
  <c r="B190" i="43"/>
  <c r="F190" i="43"/>
  <c r="G190" i="43" s="1"/>
  <c r="B191" i="43" l="1"/>
  <c r="F191" i="43"/>
  <c r="G191" i="43" s="1"/>
  <c r="C193" i="43"/>
  <c r="D192" i="43"/>
  <c r="E192" i="43" s="1"/>
  <c r="C194" i="43" l="1"/>
  <c r="D193" i="43"/>
  <c r="E193" i="43" s="1"/>
  <c r="B192" i="43"/>
  <c r="F192" i="43"/>
  <c r="G192" i="43" s="1"/>
  <c r="F193" i="43" l="1"/>
  <c r="G193" i="43" s="1"/>
  <c r="B193" i="43"/>
  <c r="D194" i="43"/>
  <c r="E194" i="43" s="1"/>
  <c r="C195" i="43"/>
  <c r="B194" i="43" l="1"/>
  <c r="F194" i="43"/>
  <c r="G194" i="43" s="1"/>
  <c r="D195" i="43"/>
  <c r="E195" i="43" s="1"/>
  <c r="C196" i="43"/>
  <c r="C197" i="43" l="1"/>
  <c r="D196" i="43"/>
  <c r="E196" i="43" s="1"/>
  <c r="F195" i="43"/>
  <c r="G195" i="43" s="1"/>
  <c r="B195" i="43"/>
  <c r="F196" i="43" l="1"/>
  <c r="G196" i="43" s="1"/>
  <c r="B196" i="43"/>
  <c r="D197" i="43"/>
  <c r="E197" i="43" s="1"/>
  <c r="C198" i="43"/>
  <c r="D198" i="43" l="1"/>
  <c r="E198" i="43" s="1"/>
  <c r="C199" i="43"/>
  <c r="B197" i="43"/>
  <c r="F197" i="43"/>
  <c r="G197" i="43" s="1"/>
  <c r="C200" i="43" l="1"/>
  <c r="D199" i="43"/>
  <c r="E199" i="43" s="1"/>
  <c r="F198" i="43"/>
  <c r="G198" i="43" s="1"/>
  <c r="B198" i="43"/>
  <c r="B199" i="43" l="1"/>
  <c r="F199" i="43"/>
  <c r="G199" i="43" s="1"/>
  <c r="C201" i="43"/>
  <c r="D200" i="43"/>
  <c r="E200" i="43" s="1"/>
  <c r="B200" i="43" l="1"/>
  <c r="F200" i="43"/>
  <c r="G200" i="43" s="1"/>
  <c r="D201" i="43"/>
  <c r="E201" i="43" s="1"/>
  <c r="C202" i="43"/>
  <c r="D202" i="43" l="1"/>
  <c r="E202" i="43" s="1"/>
  <c r="C203" i="43"/>
  <c r="B201" i="43"/>
  <c r="F201" i="43"/>
  <c r="G201" i="43" s="1"/>
  <c r="C204" i="43" l="1"/>
  <c r="D203" i="43"/>
  <c r="E203" i="43" s="1"/>
  <c r="B202" i="43"/>
  <c r="F202" i="43"/>
  <c r="G202" i="43" s="1"/>
  <c r="F203" i="43" l="1"/>
  <c r="G203" i="43" s="1"/>
  <c r="B203" i="43"/>
  <c r="C205" i="43"/>
  <c r="D204" i="43"/>
  <c r="E204" i="43" s="1"/>
  <c r="B204" i="43" l="1"/>
  <c r="F204" i="43"/>
  <c r="G204" i="43" s="1"/>
  <c r="D205" i="43"/>
  <c r="E205" i="43" s="1"/>
  <c r="C206" i="43"/>
  <c r="D206" i="43" l="1"/>
  <c r="E206" i="43" s="1"/>
  <c r="C207" i="43"/>
  <c r="B205" i="43"/>
  <c r="F205" i="43"/>
  <c r="G205" i="43" s="1"/>
  <c r="D207" i="43" l="1"/>
  <c r="E207" i="43" s="1"/>
  <c r="C208" i="43"/>
  <c r="F206" i="43"/>
  <c r="G206" i="43" s="1"/>
  <c r="B206" i="43"/>
  <c r="C209" i="43" l="1"/>
  <c r="D208" i="43"/>
  <c r="E208" i="43" s="1"/>
  <c r="B207" i="43"/>
  <c r="F207" i="43"/>
  <c r="G207" i="43" s="1"/>
  <c r="B208" i="43" l="1"/>
  <c r="F208" i="43"/>
  <c r="G208" i="43" s="1"/>
  <c r="D209" i="43"/>
  <c r="E209" i="43" s="1"/>
  <c r="C210" i="43"/>
  <c r="D210" i="43" l="1"/>
  <c r="E210" i="43" s="1"/>
  <c r="C211" i="43"/>
  <c r="F209" i="43"/>
  <c r="G209" i="43" s="1"/>
  <c r="B209" i="43"/>
  <c r="C212" i="43" l="1"/>
  <c r="D211" i="43"/>
  <c r="E211" i="43" s="1"/>
  <c r="B210" i="43"/>
  <c r="F210" i="43"/>
  <c r="G210" i="43" s="1"/>
  <c r="B211" i="43" l="1"/>
  <c r="F211" i="43"/>
  <c r="G211" i="43" s="1"/>
  <c r="C213" i="43"/>
  <c r="D212" i="43"/>
  <c r="E212" i="43" s="1"/>
  <c r="B212" i="43" l="1"/>
  <c r="F212" i="43"/>
  <c r="G212" i="43" s="1"/>
  <c r="D213" i="43"/>
  <c r="E213" i="43" s="1"/>
  <c r="C214" i="43"/>
  <c r="D214" i="43" l="1"/>
  <c r="E214" i="43" s="1"/>
  <c r="C215" i="43"/>
  <c r="B213" i="43"/>
  <c r="F213" i="43"/>
  <c r="G213" i="43" s="1"/>
  <c r="D215" i="43" l="1"/>
  <c r="E215" i="43" s="1"/>
  <c r="C216" i="43"/>
  <c r="F214" i="43"/>
  <c r="G214" i="43" s="1"/>
  <c r="B214" i="43"/>
  <c r="C217" i="43" l="1"/>
  <c r="D216" i="43"/>
  <c r="E216" i="43" s="1"/>
  <c r="F215" i="43"/>
  <c r="G215" i="43" s="1"/>
  <c r="B215" i="43"/>
  <c r="B216" i="43" l="1"/>
  <c r="F216" i="43"/>
  <c r="G216" i="43" s="1"/>
  <c r="D217" i="43"/>
  <c r="E217" i="43" s="1"/>
  <c r="C218" i="43"/>
  <c r="C219" i="43" l="1"/>
  <c r="D218" i="43"/>
  <c r="E218" i="43" s="1"/>
  <c r="F217" i="43"/>
  <c r="G217" i="43" s="1"/>
  <c r="B217" i="43"/>
  <c r="B218" i="43" l="1"/>
  <c r="F218" i="43"/>
  <c r="G218" i="43" s="1"/>
  <c r="C220" i="43"/>
  <c r="D219" i="43"/>
  <c r="E219" i="43" s="1"/>
  <c r="B219" i="43" l="1"/>
  <c r="F219" i="43"/>
  <c r="G219" i="43" s="1"/>
  <c r="C221" i="43"/>
  <c r="D220" i="43"/>
  <c r="E220" i="43" s="1"/>
  <c r="B220" i="43" l="1"/>
  <c r="F220" i="43"/>
  <c r="G220" i="43" s="1"/>
  <c r="D221" i="43"/>
  <c r="E221" i="43" s="1"/>
  <c r="C222" i="43"/>
  <c r="D222" i="43" l="1"/>
  <c r="E222" i="43" s="1"/>
  <c r="C223" i="43"/>
  <c r="B221" i="43"/>
  <c r="F221" i="43"/>
  <c r="G221" i="43" s="1"/>
  <c r="C224" i="43" l="1"/>
  <c r="D223" i="43"/>
  <c r="E223" i="43" s="1"/>
  <c r="F222" i="43"/>
  <c r="G222" i="43" s="1"/>
  <c r="B222" i="43"/>
  <c r="B223" i="43" l="1"/>
  <c r="F223" i="43"/>
  <c r="G223" i="43" s="1"/>
  <c r="C225" i="43"/>
  <c r="D224" i="43"/>
  <c r="E224" i="43" s="1"/>
  <c r="B224" i="43" l="1"/>
  <c r="F224" i="43"/>
  <c r="G224" i="43" s="1"/>
  <c r="D225" i="43"/>
  <c r="E225" i="43" s="1"/>
  <c r="C226" i="43"/>
  <c r="C227" i="43" l="1"/>
  <c r="D226" i="43"/>
  <c r="E226" i="43" s="1"/>
  <c r="F225" i="43"/>
  <c r="G225" i="43" s="1"/>
  <c r="B225" i="43"/>
  <c r="B226" i="43" l="1"/>
  <c r="F226" i="43"/>
  <c r="G226" i="43" s="1"/>
  <c r="D227" i="43"/>
  <c r="E227" i="43" s="1"/>
  <c r="C228" i="43"/>
  <c r="B227" i="43" l="1"/>
  <c r="F227" i="43"/>
  <c r="G227" i="43" s="1"/>
  <c r="D228" i="43"/>
  <c r="E228" i="43" s="1"/>
  <c r="C229" i="43"/>
  <c r="C230" i="43" l="1"/>
  <c r="D229" i="43"/>
  <c r="E229" i="43" s="1"/>
  <c r="B228" i="43"/>
  <c r="F228" i="43"/>
  <c r="G228" i="43" s="1"/>
  <c r="B229" i="43" l="1"/>
  <c r="F229" i="43"/>
  <c r="G229" i="43" s="1"/>
  <c r="C231" i="43"/>
  <c r="D230" i="43"/>
  <c r="E230" i="43" s="1"/>
  <c r="D231" i="43" l="1"/>
  <c r="E231" i="43" s="1"/>
  <c r="C232" i="43"/>
  <c r="F230" i="43"/>
  <c r="G230" i="43" s="1"/>
  <c r="B230" i="43"/>
  <c r="C233" i="43" l="1"/>
  <c r="D232" i="43"/>
  <c r="E232" i="43" s="1"/>
  <c r="B231" i="43"/>
  <c r="F231" i="43"/>
  <c r="G231" i="43" s="1"/>
  <c r="B232" i="43" l="1"/>
  <c r="F232" i="43"/>
  <c r="G232" i="43" s="1"/>
  <c r="D233" i="43"/>
  <c r="E233" i="43" s="1"/>
  <c r="C234" i="43"/>
  <c r="C235" i="43" l="1"/>
  <c r="D234" i="43"/>
  <c r="E234" i="43" s="1"/>
  <c r="F233" i="43"/>
  <c r="G233" i="43" s="1"/>
  <c r="B233" i="43"/>
  <c r="F234" i="43" l="1"/>
  <c r="G234" i="43" s="1"/>
  <c r="B234" i="43"/>
  <c r="D235" i="43"/>
  <c r="E235" i="43" s="1"/>
  <c r="C236" i="43"/>
  <c r="C237" i="43" l="1"/>
  <c r="D236" i="43"/>
  <c r="E236" i="43" s="1"/>
  <c r="F235" i="43"/>
  <c r="G235" i="43" s="1"/>
  <c r="B235" i="43"/>
  <c r="B236" i="43" l="1"/>
  <c r="F236" i="43"/>
  <c r="G236" i="43" s="1"/>
  <c r="C238" i="43"/>
  <c r="D237" i="43"/>
  <c r="E237" i="43" s="1"/>
  <c r="B237" i="43" l="1"/>
  <c r="F237" i="43"/>
  <c r="G237" i="43" s="1"/>
  <c r="C239" i="43"/>
  <c r="D238" i="43"/>
  <c r="E238" i="43" s="1"/>
  <c r="F238" i="43" l="1"/>
  <c r="G238" i="43" s="1"/>
  <c r="B238" i="43"/>
  <c r="C240" i="43"/>
  <c r="D239" i="43"/>
  <c r="E239" i="43" s="1"/>
  <c r="B239" i="43" l="1"/>
  <c r="F239" i="43"/>
  <c r="G239" i="43" s="1"/>
  <c r="C241" i="43"/>
  <c r="D240" i="43"/>
  <c r="E240" i="43" s="1"/>
  <c r="F240" i="43" l="1"/>
  <c r="G240" i="43" s="1"/>
  <c r="B240" i="43"/>
  <c r="D241" i="43"/>
  <c r="E241" i="43" s="1"/>
  <c r="C242" i="43"/>
  <c r="D242" i="43" l="1"/>
  <c r="E242" i="43" s="1"/>
  <c r="C243" i="43"/>
  <c r="B241" i="43"/>
  <c r="F241" i="43"/>
  <c r="G241" i="43" s="1"/>
  <c r="D243" i="43" l="1"/>
  <c r="E243" i="43" s="1"/>
  <c r="C244" i="43"/>
  <c r="B242" i="43"/>
  <c r="F242" i="43"/>
  <c r="G242" i="43" s="1"/>
  <c r="D244" i="43" l="1"/>
  <c r="E244" i="43" s="1"/>
  <c r="C245" i="43"/>
  <c r="F243" i="43"/>
  <c r="G243" i="43" s="1"/>
  <c r="B243" i="43"/>
  <c r="D245" i="43" l="1"/>
  <c r="E245" i="43" s="1"/>
  <c r="C246" i="43"/>
  <c r="B244" i="43"/>
  <c r="F244" i="43"/>
  <c r="G244" i="43" s="1"/>
  <c r="C247" i="43" l="1"/>
  <c r="D246" i="43"/>
  <c r="E246" i="43" s="1"/>
  <c r="B245" i="43"/>
  <c r="F245" i="43"/>
  <c r="G245" i="43" s="1"/>
  <c r="B246" i="43" l="1"/>
  <c r="F246" i="43"/>
  <c r="G246" i="43" s="1"/>
  <c r="C248" i="43"/>
  <c r="D247" i="43"/>
  <c r="E247" i="43" s="1"/>
  <c r="F247" i="43" l="1"/>
  <c r="G247" i="43" s="1"/>
  <c r="B247" i="43"/>
  <c r="C249" i="43"/>
  <c r="D248" i="43"/>
  <c r="E248" i="43" s="1"/>
  <c r="C250" i="43" l="1"/>
  <c r="D249" i="43"/>
  <c r="E249" i="43" s="1"/>
  <c r="F248" i="43"/>
  <c r="G248" i="43" s="1"/>
  <c r="B248" i="43"/>
  <c r="F249" i="43" l="1"/>
  <c r="G249" i="43" s="1"/>
  <c r="B249" i="43"/>
  <c r="C251" i="43"/>
  <c r="D250" i="43"/>
  <c r="E250" i="43" s="1"/>
  <c r="B250" i="43" l="1"/>
  <c r="F250" i="43"/>
  <c r="G250" i="43" s="1"/>
  <c r="C252" i="43"/>
  <c r="D251" i="43"/>
  <c r="E251" i="43" s="1"/>
  <c r="I12" i="47" l="1"/>
  <c r="B251" i="43"/>
  <c r="F251" i="43"/>
  <c r="G251" i="43" s="1"/>
  <c r="C253" i="43"/>
  <c r="D252" i="43"/>
  <c r="E252" i="43" s="1"/>
  <c r="F252" i="43" l="1"/>
  <c r="G252" i="43" s="1"/>
  <c r="B252" i="43"/>
  <c r="C254" i="43"/>
  <c r="D253" i="43"/>
  <c r="E253" i="43" s="1"/>
  <c r="B253" i="43" l="1"/>
  <c r="F253" i="43"/>
  <c r="G253" i="43" s="1"/>
  <c r="C255" i="43"/>
  <c r="D254" i="43"/>
  <c r="E254" i="43" s="1"/>
  <c r="B254" i="43" l="1"/>
  <c r="F254" i="43"/>
  <c r="G254" i="43" s="1"/>
  <c r="D255" i="43"/>
  <c r="E255" i="43" s="1"/>
  <c r="C256" i="43"/>
  <c r="D256" i="43" l="1"/>
  <c r="E256" i="43" s="1"/>
  <c r="C257" i="43"/>
  <c r="B255" i="43"/>
  <c r="F255" i="43"/>
  <c r="G255" i="43" s="1"/>
  <c r="B256" i="43" l="1"/>
  <c r="F256" i="43"/>
  <c r="G256" i="43" s="1"/>
  <c r="C258" i="43"/>
  <c r="D257" i="43"/>
  <c r="E257" i="43" s="1"/>
  <c r="B257" i="43" l="1"/>
  <c r="F257" i="43"/>
  <c r="G257" i="43" s="1"/>
  <c r="C259" i="43"/>
  <c r="D258" i="43"/>
  <c r="E258" i="43" s="1"/>
  <c r="B258" i="43" l="1"/>
  <c r="F258" i="43"/>
  <c r="G258" i="43" s="1"/>
  <c r="C260" i="43"/>
  <c r="D259" i="43"/>
  <c r="E259" i="43" s="1"/>
  <c r="F259" i="43" l="1"/>
  <c r="G259" i="43" s="1"/>
  <c r="B259" i="43"/>
  <c r="D260" i="43"/>
  <c r="E260" i="43" s="1"/>
  <c r="C261" i="43"/>
  <c r="C262" i="43" l="1"/>
  <c r="D261" i="43"/>
  <c r="E261" i="43" s="1"/>
  <c r="B260" i="43"/>
  <c r="F260" i="43"/>
  <c r="G260" i="43" s="1"/>
  <c r="B261" i="43" l="1"/>
  <c r="F261" i="43"/>
  <c r="G261" i="43" s="1"/>
  <c r="D262" i="43"/>
  <c r="E262" i="43" s="1"/>
  <c r="C263" i="43"/>
  <c r="C264" i="43" l="1"/>
  <c r="D263" i="43"/>
  <c r="E263" i="43" s="1"/>
  <c r="F262" i="43"/>
  <c r="G262" i="43" s="1"/>
  <c r="B262" i="43"/>
  <c r="F263" i="43" l="1"/>
  <c r="G263" i="43" s="1"/>
  <c r="B263" i="43"/>
  <c r="D264" i="43"/>
  <c r="E264" i="43" s="1"/>
  <c r="C265" i="43"/>
  <c r="B264" i="43" l="1"/>
  <c r="F264" i="43"/>
  <c r="G264" i="43" s="1"/>
  <c r="C266" i="43"/>
  <c r="D265" i="43"/>
  <c r="E265" i="43" s="1"/>
  <c r="B265" i="43" l="1"/>
  <c r="F265" i="43"/>
  <c r="G265" i="43" s="1"/>
  <c r="D266" i="43"/>
  <c r="E266" i="43" s="1"/>
  <c r="C267" i="43"/>
  <c r="D267" i="43" l="1"/>
  <c r="E267" i="43" s="1"/>
  <c r="C268" i="43"/>
  <c r="B266" i="43"/>
  <c r="F266" i="43"/>
  <c r="G266" i="43" s="1"/>
  <c r="D268" i="43" l="1"/>
  <c r="E268" i="43" s="1"/>
  <c r="C269" i="43"/>
  <c r="B267" i="43"/>
  <c r="F267" i="43"/>
  <c r="G267" i="43" s="1"/>
  <c r="B268" i="43" l="1"/>
  <c r="F268" i="43"/>
  <c r="G268" i="43" s="1"/>
  <c r="C270" i="43"/>
  <c r="D269" i="43"/>
  <c r="E269" i="43" s="1"/>
  <c r="B269" i="43" l="1"/>
  <c r="F269" i="43"/>
  <c r="G269" i="43" s="1"/>
  <c r="C271" i="43"/>
  <c r="D270" i="43"/>
  <c r="E270" i="43" s="1"/>
  <c r="B270" i="43" l="1"/>
  <c r="F270" i="43"/>
  <c r="G270" i="43" s="1"/>
  <c r="D271" i="43"/>
  <c r="E271" i="43" s="1"/>
  <c r="C272" i="43"/>
  <c r="C273" i="43" l="1"/>
  <c r="D272" i="43"/>
  <c r="E272" i="43" s="1"/>
  <c r="B271" i="43"/>
  <c r="F271" i="43"/>
  <c r="G271" i="43" s="1"/>
  <c r="B272" i="43" l="1"/>
  <c r="F272" i="43"/>
  <c r="G272" i="43" s="1"/>
  <c r="C274" i="43"/>
  <c r="D273" i="43"/>
  <c r="E273" i="43" s="1"/>
  <c r="C275" i="43" l="1"/>
  <c r="D274" i="43"/>
  <c r="E274" i="43" s="1"/>
  <c r="B273" i="43"/>
  <c r="F273" i="43"/>
  <c r="G273" i="43" s="1"/>
  <c r="B274" i="43" l="1"/>
  <c r="F274" i="43"/>
  <c r="G274" i="43" s="1"/>
  <c r="D275" i="43"/>
  <c r="E275" i="43" s="1"/>
  <c r="C276" i="43"/>
  <c r="B275" i="43" l="1"/>
  <c r="F275" i="43"/>
  <c r="G275" i="43" s="1"/>
  <c r="C277" i="43"/>
  <c r="D276" i="43"/>
  <c r="E276" i="43" s="1"/>
  <c r="B276" i="43" l="1"/>
  <c r="F276" i="43"/>
  <c r="G276" i="43" s="1"/>
  <c r="C278" i="43"/>
  <c r="D277" i="43"/>
  <c r="E277" i="43" s="1"/>
  <c r="B277" i="43" l="1"/>
  <c r="F277" i="43"/>
  <c r="G277" i="43" s="1"/>
  <c r="C279" i="43"/>
  <c r="D278" i="43"/>
  <c r="E278" i="43" s="1"/>
  <c r="B278" i="43" l="1"/>
  <c r="F278" i="43"/>
  <c r="G278" i="43" s="1"/>
  <c r="C280" i="43"/>
  <c r="D279" i="43"/>
  <c r="E279" i="43" s="1"/>
  <c r="F279" i="43" l="1"/>
  <c r="G279" i="43" s="1"/>
  <c r="B279" i="43"/>
  <c r="D280" i="43"/>
  <c r="E280" i="43" s="1"/>
  <c r="C281" i="43"/>
  <c r="B280" i="43" l="1"/>
  <c r="F280" i="43"/>
  <c r="G280" i="43" s="1"/>
  <c r="D281" i="43"/>
  <c r="E281" i="43" s="1"/>
  <c r="C282" i="43"/>
  <c r="C283" i="43" l="1"/>
  <c r="D282" i="43"/>
  <c r="E282" i="43" s="1"/>
  <c r="B281" i="43"/>
  <c r="F281" i="43"/>
  <c r="G281" i="43" s="1"/>
  <c r="B282" i="43" l="1"/>
  <c r="F282" i="43"/>
  <c r="G282" i="43" s="1"/>
  <c r="D283" i="43"/>
  <c r="E283" i="43" s="1"/>
  <c r="C284" i="43"/>
  <c r="F283" i="43" l="1"/>
  <c r="G283" i="43" s="1"/>
  <c r="B283" i="43"/>
  <c r="D284" i="43"/>
  <c r="E284" i="43" s="1"/>
  <c r="C285" i="43"/>
  <c r="D285" i="43" l="1"/>
  <c r="E285" i="43" s="1"/>
  <c r="C286" i="43"/>
  <c r="B284" i="43"/>
  <c r="F284" i="43"/>
  <c r="G284" i="43" s="1"/>
  <c r="B285" i="43" l="1"/>
  <c r="F285" i="43"/>
  <c r="G285" i="43" s="1"/>
  <c r="C287" i="43"/>
  <c r="D286" i="43"/>
  <c r="E286" i="43" s="1"/>
  <c r="F286" i="43" l="1"/>
  <c r="G286" i="43" s="1"/>
  <c r="B286" i="43"/>
  <c r="C288" i="43"/>
  <c r="D287" i="43"/>
  <c r="E287" i="43" s="1"/>
  <c r="F287" i="43" l="1"/>
  <c r="G287" i="43" s="1"/>
  <c r="B287" i="43"/>
  <c r="C289" i="43"/>
  <c r="D288" i="43"/>
  <c r="E288" i="43" s="1"/>
  <c r="D289" i="43" l="1"/>
  <c r="E289" i="43" s="1"/>
  <c r="C290" i="43"/>
  <c r="B288" i="43"/>
  <c r="F288" i="43"/>
  <c r="G288" i="43" s="1"/>
  <c r="C291" i="43" l="1"/>
  <c r="D290" i="43"/>
  <c r="E290" i="43" s="1"/>
  <c r="B289" i="43"/>
  <c r="F289" i="43"/>
  <c r="G289" i="43" s="1"/>
  <c r="F290" i="43" l="1"/>
  <c r="G290" i="43" s="1"/>
  <c r="B290" i="43"/>
  <c r="C292" i="43"/>
  <c r="D291" i="43"/>
  <c r="E291" i="43" s="1"/>
  <c r="B291" i="43" l="1"/>
  <c r="F291" i="43"/>
  <c r="G291" i="43" s="1"/>
  <c r="D292" i="43"/>
  <c r="E292" i="43" s="1"/>
  <c r="C293" i="43"/>
  <c r="C294" i="43" l="1"/>
  <c r="D293" i="43"/>
  <c r="E293" i="43" s="1"/>
  <c r="B292" i="43"/>
  <c r="F292" i="43"/>
  <c r="G292" i="43" s="1"/>
  <c r="D294" i="43" l="1"/>
  <c r="E294" i="43" s="1"/>
  <c r="C295" i="43"/>
  <c r="F293" i="43"/>
  <c r="G293" i="43" s="1"/>
  <c r="B293" i="43"/>
  <c r="C296" i="43" l="1"/>
  <c r="D295" i="43"/>
  <c r="E295" i="43" s="1"/>
  <c r="B294" i="43"/>
  <c r="F294" i="43"/>
  <c r="G294" i="43" s="1"/>
  <c r="B295" i="43" l="1"/>
  <c r="F295" i="43"/>
  <c r="G295" i="43" s="1"/>
  <c r="D296" i="43"/>
  <c r="E296" i="43" s="1"/>
  <c r="C297" i="43"/>
  <c r="C298" i="43" l="1"/>
  <c r="D297" i="43"/>
  <c r="E297" i="43" s="1"/>
  <c r="B296" i="43"/>
  <c r="F296" i="43"/>
  <c r="G296" i="43" s="1"/>
  <c r="C299" i="43" l="1"/>
  <c r="D298" i="43"/>
  <c r="E298" i="43" s="1"/>
  <c r="B297" i="43"/>
  <c r="F297" i="43"/>
  <c r="G297" i="43" s="1"/>
  <c r="F298" i="43" l="1"/>
  <c r="G298" i="43" s="1"/>
  <c r="B298" i="43"/>
  <c r="C300" i="43"/>
  <c r="D299" i="43"/>
  <c r="E299" i="43" s="1"/>
  <c r="C301" i="43" l="1"/>
  <c r="D300" i="43"/>
  <c r="E300" i="43" s="1"/>
  <c r="B299" i="43"/>
  <c r="F299" i="43"/>
  <c r="G299" i="43" s="1"/>
  <c r="B300" i="43" l="1"/>
  <c r="F300" i="43"/>
  <c r="G300" i="43" s="1"/>
  <c r="C302" i="43"/>
  <c r="D301" i="43"/>
  <c r="E301" i="43" s="1"/>
  <c r="F301" i="43" l="1"/>
  <c r="G301" i="43" s="1"/>
  <c r="B301" i="43"/>
  <c r="C303" i="43"/>
  <c r="D302" i="43"/>
  <c r="E302" i="43" s="1"/>
  <c r="F302" i="43" l="1"/>
  <c r="G302" i="43" s="1"/>
  <c r="B302" i="43"/>
  <c r="C304" i="43"/>
  <c r="D303" i="43"/>
  <c r="E303" i="43" s="1"/>
  <c r="F303" i="43" l="1"/>
  <c r="G303" i="43" s="1"/>
  <c r="B303" i="43"/>
  <c r="D304" i="43"/>
  <c r="E304" i="43" s="1"/>
  <c r="C305" i="43"/>
  <c r="B304" i="43" l="1"/>
  <c r="F304" i="43"/>
  <c r="G304" i="43" s="1"/>
  <c r="C306" i="43"/>
  <c r="D305" i="43"/>
  <c r="E305" i="43" s="1"/>
  <c r="F305" i="43" l="1"/>
  <c r="G305" i="43" s="1"/>
  <c r="B305" i="43"/>
  <c r="D306" i="43"/>
  <c r="E306" i="43" s="1"/>
  <c r="C307" i="43"/>
  <c r="D307" i="43" l="1"/>
  <c r="E307" i="43" s="1"/>
  <c r="C308" i="43"/>
  <c r="F306" i="43"/>
  <c r="G306" i="43" s="1"/>
  <c r="B306" i="43"/>
  <c r="C309" i="43" l="1"/>
  <c r="D308" i="43"/>
  <c r="E308" i="43" s="1"/>
  <c r="B307" i="43"/>
  <c r="F307" i="43"/>
  <c r="G307" i="43" s="1"/>
  <c r="D309" i="43" l="1"/>
  <c r="E309" i="43" s="1"/>
  <c r="C310" i="43"/>
  <c r="B308" i="43"/>
  <c r="F308" i="43"/>
  <c r="G308" i="43" s="1"/>
  <c r="C311" i="43" l="1"/>
  <c r="D310" i="43"/>
  <c r="E310" i="43" s="1"/>
  <c r="B309" i="43"/>
  <c r="F309" i="43"/>
  <c r="G309" i="43" s="1"/>
  <c r="B310" i="43" l="1"/>
  <c r="F310" i="43"/>
  <c r="G310" i="43" s="1"/>
  <c r="C312" i="43"/>
  <c r="D311" i="43"/>
  <c r="E311" i="43" s="1"/>
  <c r="D312" i="43" l="1"/>
  <c r="E312" i="43" s="1"/>
  <c r="C313" i="43"/>
  <c r="F311" i="43"/>
  <c r="G311" i="43" s="1"/>
  <c r="B311" i="43"/>
  <c r="D313" i="43" l="1"/>
  <c r="E313" i="43" s="1"/>
  <c r="C314" i="43"/>
  <c r="B312" i="43"/>
  <c r="F312" i="43"/>
  <c r="G312" i="43" s="1"/>
  <c r="F313" i="43" l="1"/>
  <c r="G313" i="43" s="1"/>
  <c r="B313" i="43"/>
  <c r="C315" i="43"/>
  <c r="D314" i="43"/>
  <c r="E314" i="43" s="1"/>
  <c r="F314" i="43" l="1"/>
  <c r="G314" i="43" s="1"/>
  <c r="B314" i="43"/>
  <c r="D315" i="43"/>
  <c r="E315" i="43" s="1"/>
  <c r="C316" i="43"/>
  <c r="C317" i="43" l="1"/>
  <c r="D316" i="43"/>
  <c r="E316" i="43" s="1"/>
  <c r="F315" i="43"/>
  <c r="G315" i="43" s="1"/>
  <c r="B315" i="43"/>
  <c r="D317" i="43" l="1"/>
  <c r="E317" i="43" s="1"/>
  <c r="C318" i="43"/>
  <c r="B316" i="43"/>
  <c r="F316" i="43"/>
  <c r="G316" i="43" s="1"/>
  <c r="C319" i="43" l="1"/>
  <c r="D318" i="43"/>
  <c r="E318" i="43" s="1"/>
  <c r="B317" i="43"/>
  <c r="F317" i="43"/>
  <c r="G317" i="43" s="1"/>
  <c r="F318" i="43" l="1"/>
  <c r="G318" i="43" s="1"/>
  <c r="B318" i="43"/>
  <c r="C320" i="43"/>
  <c r="D319" i="43"/>
  <c r="E319" i="43" s="1"/>
  <c r="C321" i="43" l="1"/>
  <c r="D320" i="43"/>
  <c r="E320" i="43" s="1"/>
  <c r="B319" i="43"/>
  <c r="F319" i="43"/>
  <c r="G319" i="43" s="1"/>
  <c r="B320" i="43" l="1"/>
  <c r="F320" i="43"/>
  <c r="G320" i="43" s="1"/>
  <c r="C322" i="43"/>
  <c r="D321" i="43"/>
  <c r="E321" i="43" s="1"/>
  <c r="B321" i="43" l="1"/>
  <c r="F321" i="43"/>
  <c r="G321" i="43" s="1"/>
  <c r="C323" i="43"/>
  <c r="D322" i="43"/>
  <c r="E322" i="43" s="1"/>
  <c r="B322" i="43" l="1"/>
  <c r="F322" i="43"/>
  <c r="G322" i="43" s="1"/>
  <c r="D323" i="43"/>
  <c r="E323" i="43" s="1"/>
  <c r="C324" i="43"/>
  <c r="D324" i="43" l="1"/>
  <c r="E324" i="43" s="1"/>
  <c r="C325" i="43"/>
  <c r="B323" i="43"/>
  <c r="F323" i="43"/>
  <c r="G323" i="43" s="1"/>
  <c r="B324" i="43" l="1"/>
  <c r="F324" i="43"/>
  <c r="G324" i="43" s="1"/>
  <c r="C326" i="43"/>
  <c r="D325" i="43"/>
  <c r="E325" i="43" s="1"/>
  <c r="F325" i="43" l="1"/>
  <c r="G325" i="43" s="1"/>
  <c r="B325" i="43"/>
  <c r="D326" i="43"/>
  <c r="E326" i="43" s="1"/>
  <c r="C327" i="43"/>
  <c r="D327" i="43" l="1"/>
  <c r="E327" i="43" s="1"/>
  <c r="C328" i="43"/>
  <c r="B326" i="43"/>
  <c r="F326" i="43"/>
  <c r="G326" i="43" s="1"/>
  <c r="C329" i="43" l="1"/>
  <c r="D328" i="43"/>
  <c r="E328" i="43" s="1"/>
  <c r="F327" i="43"/>
  <c r="G327" i="43" s="1"/>
  <c r="B327" i="43"/>
  <c r="C330" i="43" l="1"/>
  <c r="D329" i="43"/>
  <c r="E329" i="43" s="1"/>
  <c r="B328" i="43"/>
  <c r="F328" i="43"/>
  <c r="G328" i="43" s="1"/>
  <c r="F329" i="43" l="1"/>
  <c r="G329" i="43" s="1"/>
  <c r="B329" i="43"/>
  <c r="C331" i="43"/>
  <c r="D330" i="43"/>
  <c r="E330" i="43" s="1"/>
  <c r="B330" i="43" l="1"/>
  <c r="F330" i="43"/>
  <c r="G330" i="43" s="1"/>
  <c r="D331" i="43"/>
  <c r="E331" i="43" s="1"/>
  <c r="C332" i="43"/>
  <c r="C333" i="43" l="1"/>
  <c r="D332" i="43"/>
  <c r="E332" i="43" s="1"/>
  <c r="F331" i="43"/>
  <c r="G331" i="43" s="1"/>
  <c r="B331" i="43"/>
  <c r="C334" i="43" l="1"/>
  <c r="D333" i="43"/>
  <c r="E333" i="43" s="1"/>
  <c r="B332" i="43"/>
  <c r="F332" i="43"/>
  <c r="G332" i="43" s="1"/>
  <c r="F333" i="43" l="1"/>
  <c r="G333" i="43" s="1"/>
  <c r="B333" i="43"/>
  <c r="C335" i="43"/>
  <c r="D334" i="43"/>
  <c r="E334" i="43" s="1"/>
  <c r="B334" i="43" l="1"/>
  <c r="F334" i="43"/>
  <c r="G334" i="43" s="1"/>
  <c r="D335" i="43"/>
  <c r="E335" i="43" s="1"/>
  <c r="C336" i="43"/>
  <c r="C337" i="43" l="1"/>
  <c r="D336" i="43"/>
  <c r="E336" i="43" s="1"/>
  <c r="B335" i="43"/>
  <c r="F335" i="43"/>
  <c r="G335" i="43" s="1"/>
  <c r="D337" i="43" l="1"/>
  <c r="E337" i="43" s="1"/>
  <c r="C338" i="43"/>
  <c r="F336" i="43"/>
  <c r="G336" i="43" s="1"/>
  <c r="B336" i="43"/>
  <c r="C339" i="43" l="1"/>
  <c r="D338" i="43"/>
  <c r="E338" i="43" s="1"/>
  <c r="F337" i="43"/>
  <c r="G337" i="43" s="1"/>
  <c r="B337" i="43"/>
  <c r="B338" i="43" l="1"/>
  <c r="F338" i="43"/>
  <c r="G338" i="43" s="1"/>
  <c r="D339" i="43"/>
  <c r="E339" i="43" s="1"/>
  <c r="C340" i="43"/>
  <c r="B339" i="43" l="1"/>
  <c r="F339" i="43"/>
  <c r="G339" i="43" s="1"/>
  <c r="C341" i="43"/>
  <c r="D340" i="43"/>
  <c r="E340" i="43" s="1"/>
  <c r="B340" i="43" l="1"/>
  <c r="F340" i="43"/>
  <c r="G340" i="43" s="1"/>
  <c r="C342" i="43"/>
  <c r="D341" i="43"/>
  <c r="E341" i="43" s="1"/>
  <c r="B341" i="43" l="1"/>
  <c r="F341" i="43"/>
  <c r="G341" i="43" s="1"/>
  <c r="C343" i="43"/>
  <c r="D342" i="43"/>
  <c r="E342" i="43" s="1"/>
  <c r="B342" i="43" l="1"/>
  <c r="F342" i="43"/>
  <c r="G342" i="43" s="1"/>
  <c r="C344" i="43"/>
  <c r="D343" i="43"/>
  <c r="E343" i="43" s="1"/>
  <c r="B343" i="43" l="1"/>
  <c r="F343" i="43"/>
  <c r="G343" i="43" s="1"/>
  <c r="D344" i="43"/>
  <c r="E344" i="43" s="1"/>
  <c r="C345" i="43"/>
  <c r="C346" i="43" l="1"/>
  <c r="D345" i="43"/>
  <c r="E345" i="43" s="1"/>
  <c r="B344" i="43"/>
  <c r="F344" i="43"/>
  <c r="G344" i="43" s="1"/>
  <c r="B345" i="43" l="1"/>
  <c r="F345" i="43"/>
  <c r="G345" i="43" s="1"/>
  <c r="D346" i="43"/>
  <c r="E346" i="43" s="1"/>
  <c r="C347" i="43"/>
  <c r="D347" i="43" l="1"/>
  <c r="E347" i="43" s="1"/>
  <c r="C348" i="43"/>
  <c r="B346" i="43"/>
  <c r="F346" i="43"/>
  <c r="G346" i="43" s="1"/>
  <c r="D348" i="43" l="1"/>
  <c r="E348" i="43" s="1"/>
  <c r="C349" i="43"/>
  <c r="F347" i="43"/>
  <c r="G347" i="43" s="1"/>
  <c r="B347" i="43"/>
  <c r="D349" i="43" l="1"/>
  <c r="E349" i="43" s="1"/>
  <c r="C350" i="43"/>
  <c r="B348" i="43"/>
  <c r="F348" i="43"/>
  <c r="G348" i="43" s="1"/>
  <c r="C351" i="43" l="1"/>
  <c r="D350" i="43"/>
  <c r="E350" i="43" s="1"/>
  <c r="F349" i="43"/>
  <c r="G349" i="43" s="1"/>
  <c r="B349" i="43"/>
  <c r="B350" i="43" l="1"/>
  <c r="F350" i="43"/>
  <c r="G350" i="43" s="1"/>
  <c r="C352" i="43"/>
  <c r="D351" i="43"/>
  <c r="E351" i="43" s="1"/>
  <c r="B351" i="43" l="1"/>
  <c r="F351" i="43"/>
  <c r="G351" i="43" s="1"/>
  <c r="D352" i="43"/>
  <c r="E352" i="43" s="1"/>
  <c r="C353" i="43"/>
  <c r="C354" i="43" l="1"/>
  <c r="D353" i="43"/>
  <c r="E353" i="43" s="1"/>
  <c r="F352" i="43"/>
  <c r="G352" i="43" s="1"/>
  <c r="B352" i="43"/>
  <c r="B353" i="43" l="1"/>
  <c r="F353" i="43"/>
  <c r="G353" i="43" s="1"/>
  <c r="C355" i="43"/>
  <c r="D354" i="43"/>
  <c r="E354" i="43" s="1"/>
  <c r="B354" i="43" l="1"/>
  <c r="F354" i="43"/>
  <c r="G354" i="43" s="1"/>
  <c r="D355" i="43"/>
  <c r="E355" i="43" s="1"/>
  <c r="C356" i="43"/>
  <c r="D356" i="43" l="1"/>
  <c r="E356" i="43" s="1"/>
  <c r="C357" i="43"/>
  <c r="B355" i="43"/>
  <c r="F355" i="43"/>
  <c r="G355" i="43" s="1"/>
  <c r="D357" i="43" l="1"/>
  <c r="E357" i="43" s="1"/>
  <c r="C358" i="43"/>
  <c r="F356" i="43"/>
  <c r="G356" i="43" s="1"/>
  <c r="B356" i="43"/>
  <c r="C359" i="43" l="1"/>
  <c r="D358" i="43"/>
  <c r="E358" i="43" s="1"/>
  <c r="B357" i="43"/>
  <c r="F357" i="43"/>
  <c r="G357" i="43" s="1"/>
  <c r="B358" i="43" l="1"/>
  <c r="F358" i="43"/>
  <c r="G358" i="43" s="1"/>
  <c r="D359" i="43"/>
  <c r="E359" i="43" s="1"/>
  <c r="C360" i="43"/>
  <c r="D360" i="43" l="1"/>
  <c r="E360" i="43" s="1"/>
  <c r="C361" i="43"/>
  <c r="B359" i="43"/>
  <c r="F359" i="43"/>
  <c r="G359" i="43" s="1"/>
  <c r="D361" i="43" l="1"/>
  <c r="E361" i="43" s="1"/>
  <c r="C362" i="43"/>
  <c r="B360" i="43"/>
  <c r="F360" i="43"/>
  <c r="G360" i="43" s="1"/>
  <c r="D362" i="43" l="1"/>
  <c r="E362" i="43" s="1"/>
  <c r="C363" i="43"/>
  <c r="B361" i="43"/>
  <c r="F361" i="43"/>
  <c r="G361" i="43" s="1"/>
  <c r="D363" i="43" l="1"/>
  <c r="E363" i="43" s="1"/>
  <c r="C364" i="43"/>
  <c r="F362" i="43"/>
  <c r="G362" i="43" s="1"/>
  <c r="B362" i="43"/>
  <c r="D364" i="43" l="1"/>
  <c r="E364" i="43" s="1"/>
  <c r="C365" i="43"/>
  <c r="F363" i="43"/>
  <c r="G363" i="43" s="1"/>
  <c r="B363" i="43"/>
  <c r="D365" i="43" l="1"/>
  <c r="E365" i="43" s="1"/>
  <c r="C366" i="43"/>
  <c r="B364" i="43"/>
  <c r="F364" i="43"/>
  <c r="G364" i="43" s="1"/>
  <c r="C367" i="43" l="1"/>
  <c r="D366" i="43"/>
  <c r="E366" i="43" s="1"/>
  <c r="F365" i="43"/>
  <c r="G365" i="43" s="1"/>
  <c r="B365" i="43"/>
  <c r="F366" i="43" l="1"/>
  <c r="G366" i="43" s="1"/>
  <c r="B366" i="43"/>
  <c r="C368" i="43"/>
  <c r="D367" i="43"/>
  <c r="E367" i="43" s="1"/>
  <c r="D368" i="43" l="1"/>
  <c r="E368" i="43" s="1"/>
  <c r="C369" i="43"/>
  <c r="F367" i="43"/>
  <c r="G367" i="43" s="1"/>
  <c r="B367" i="43"/>
  <c r="C370" i="43" l="1"/>
  <c r="D369" i="43"/>
  <c r="E369" i="43" s="1"/>
  <c r="F368" i="43"/>
  <c r="G368" i="43" s="1"/>
  <c r="B368" i="43"/>
  <c r="B369" i="43" l="1"/>
  <c r="F369" i="43"/>
  <c r="G369" i="43" s="1"/>
  <c r="D370" i="43"/>
  <c r="E370" i="43" s="1"/>
  <c r="C371" i="43"/>
  <c r="D371" i="43" l="1"/>
  <c r="E371" i="43" s="1"/>
  <c r="C372" i="43"/>
  <c r="B370" i="43"/>
  <c r="F370" i="43"/>
  <c r="G370" i="43" s="1"/>
  <c r="C373" i="43" l="1"/>
  <c r="D372" i="43"/>
  <c r="E372" i="43" s="1"/>
  <c r="B371" i="43"/>
  <c r="F371" i="43"/>
  <c r="G371" i="43" s="1"/>
  <c r="B372" i="43" l="1"/>
  <c r="F372" i="43"/>
  <c r="G372" i="43" s="1"/>
  <c r="C374" i="43"/>
  <c r="D373" i="43"/>
  <c r="E373" i="43" s="1"/>
  <c r="B373" i="43" l="1"/>
  <c r="F373" i="43"/>
  <c r="G373" i="43" s="1"/>
  <c r="D374" i="43"/>
  <c r="E374" i="43" s="1"/>
  <c r="C375" i="43"/>
  <c r="C376" i="43" l="1"/>
  <c r="D375" i="43"/>
  <c r="E375" i="43" s="1"/>
  <c r="F374" i="43"/>
  <c r="G374" i="43" s="1"/>
  <c r="B374" i="43"/>
  <c r="B375" i="43" l="1"/>
  <c r="F375" i="43"/>
  <c r="G375" i="43" s="1"/>
  <c r="C377" i="43"/>
  <c r="D376" i="43"/>
  <c r="E376" i="43" s="1"/>
  <c r="B376" i="43" l="1"/>
  <c r="F376" i="43"/>
  <c r="G376" i="43" s="1"/>
  <c r="D377" i="43"/>
  <c r="E377" i="43" s="1"/>
  <c r="C378" i="43"/>
  <c r="C379" i="43" l="1"/>
  <c r="D378" i="43"/>
  <c r="E378" i="43" s="1"/>
  <c r="B377" i="43"/>
  <c r="F377" i="43"/>
  <c r="G377" i="43" s="1"/>
  <c r="B378" i="43" l="1"/>
  <c r="F378" i="43"/>
  <c r="G378" i="43" s="1"/>
  <c r="C380" i="43"/>
  <c r="D379" i="43"/>
  <c r="E379" i="43" s="1"/>
  <c r="F379" i="43" l="1"/>
  <c r="G379" i="43" s="1"/>
  <c r="B379" i="43"/>
  <c r="D380" i="43"/>
  <c r="E380" i="43" s="1"/>
  <c r="C381" i="43"/>
  <c r="D381" i="43" l="1"/>
  <c r="E381" i="43" s="1"/>
  <c r="C382" i="43"/>
  <c r="B380" i="43"/>
  <c r="F380" i="43"/>
  <c r="G380" i="43" s="1"/>
  <c r="D382" i="43" l="1"/>
  <c r="E382" i="43" s="1"/>
  <c r="C383" i="43"/>
  <c r="F381" i="43"/>
  <c r="G381" i="43" s="1"/>
  <c r="B381" i="43"/>
  <c r="C384" i="43" l="1"/>
  <c r="D383" i="43"/>
  <c r="E383" i="43" s="1"/>
  <c r="B382" i="43"/>
  <c r="F382" i="43"/>
  <c r="G382" i="43" s="1"/>
  <c r="F383" i="43" l="1"/>
  <c r="G383" i="43" s="1"/>
  <c r="B383" i="43"/>
  <c r="C385" i="43"/>
  <c r="D384" i="43"/>
  <c r="E384" i="43" s="1"/>
  <c r="B384" i="43" l="1"/>
  <c r="F384" i="43"/>
  <c r="G384" i="43" s="1"/>
  <c r="C386" i="43"/>
  <c r="D386" i="43" s="1"/>
  <c r="E386" i="43" s="1"/>
  <c r="F386" i="43" s="1"/>
  <c r="D385" i="43"/>
  <c r="E385" i="43" s="1"/>
  <c r="B385" i="43" l="1"/>
  <c r="B386" i="43" s="1"/>
  <c r="F385" i="43"/>
  <c r="G385" i="43" s="1"/>
  <c r="G386" i="4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RENRUI</author>
  </authors>
  <commentList>
    <comment ref="Q11" authorId="0" shapeId="0" xr:uid="{2DAEA6ED-E032-4BD5-B6F5-6DC71A7DFBE0}">
      <text>
        <r>
          <rPr>
            <b/>
            <sz val="8"/>
            <color indexed="81"/>
            <rFont val="Tahoma"/>
            <family val="2"/>
          </rPr>
          <t>RENRUI:</t>
        </r>
        <r>
          <rPr>
            <sz val="8"/>
            <color indexed="81"/>
            <rFont val="Tahoma"/>
            <family val="2"/>
          </rPr>
          <t xml:space="preserve">
Formula:
                          1/12
j= m.((1+TEA) . -1)</t>
        </r>
      </text>
    </comment>
  </commentList>
</comments>
</file>

<file path=xl/sharedStrings.xml><?xml version="1.0" encoding="utf-8"?>
<sst xmlns="http://schemas.openxmlformats.org/spreadsheetml/2006/main" count="163" uniqueCount="141">
  <si>
    <t>Factores utilizados en Meses de No Pago para cálculo del valor cuota</t>
  </si>
  <si>
    <t>N° de Cuota</t>
  </si>
  <si>
    <t>Equivalente</t>
  </si>
  <si>
    <t>Fecha</t>
  </si>
  <si>
    <t>Mes</t>
  </si>
  <si>
    <t>Marca Cuota No Pago</t>
  </si>
  <si>
    <t>Factor (10)</t>
  </si>
  <si>
    <t>Acumulado</t>
  </si>
  <si>
    <t>Soles</t>
  </si>
  <si>
    <t>Dólares</t>
  </si>
  <si>
    <t>No</t>
  </si>
  <si>
    <t>Moneda</t>
  </si>
  <si>
    <t>Julio</t>
  </si>
  <si>
    <t>Monto del Préstamo</t>
  </si>
  <si>
    <t>Diciembre</t>
  </si>
  <si>
    <t>Fecha de Desembolso</t>
  </si>
  <si>
    <t>Plazo</t>
  </si>
  <si>
    <t>Seguro sin retorno</t>
  </si>
  <si>
    <t>TEA*</t>
  </si>
  <si>
    <t>Seguro con retorno</t>
  </si>
  <si>
    <t>Días de Gracia</t>
  </si>
  <si>
    <t>Seguro Desgravamen**</t>
  </si>
  <si>
    <t>Cuota Doble 1</t>
  </si>
  <si>
    <t>Cuota Doble 2</t>
  </si>
  <si>
    <t>Nota: Para hacer uso del simulador, debe tener habilitado la opción de macros.</t>
  </si>
  <si>
    <t>(SIMULACIÓN)</t>
  </si>
  <si>
    <t>CRONOGRAMA DE PAGOS</t>
  </si>
  <si>
    <t>Moneda                                                  :</t>
  </si>
  <si>
    <t>Monto del Préstamo                                                    :</t>
  </si>
  <si>
    <t>Producto                                                :</t>
  </si>
  <si>
    <t>Tasa Efectiva Anual (fija)                                                     :</t>
  </si>
  <si>
    <t>Fecha de desembolso                          :</t>
  </si>
  <si>
    <t>Plazo (en meses)                                                          :</t>
  </si>
  <si>
    <t>Mes de Cuota Doble 1                          :</t>
  </si>
  <si>
    <t>Tasa de Costo Efectiva Anual                                     :</t>
  </si>
  <si>
    <t>Mes de Cuota Doble 2                          :</t>
  </si>
  <si>
    <t>Tasa Seguro de Desgravamen Mensual                   :</t>
  </si>
  <si>
    <t>Periodo de gracia                                 :</t>
  </si>
  <si>
    <t>N°</t>
  </si>
  <si>
    <t>Fecha Vencimiento</t>
  </si>
  <si>
    <t>Capital</t>
  </si>
  <si>
    <t>Interes</t>
  </si>
  <si>
    <t>Interes de Gracia</t>
  </si>
  <si>
    <t>Seguro Desgravamen</t>
  </si>
  <si>
    <t>Total Cuota</t>
  </si>
  <si>
    <t>SIMULADOR DE CUOTAS - CRÉDITO PLD</t>
  </si>
  <si>
    <t>Importe Solicitado</t>
  </si>
  <si>
    <t>Fecha Desembolso</t>
  </si>
  <si>
    <t>Saldo de Capital</t>
  </si>
  <si>
    <t>Fecha Final de Gracia</t>
  </si>
  <si>
    <t>Saldo de Interes</t>
  </si>
  <si>
    <t>Fecha de la 1° cuota</t>
  </si>
  <si>
    <t>Tasa Anual (TEA)</t>
  </si>
  <si>
    <t>Fecha final de vencimiento</t>
  </si>
  <si>
    <t>Tasa de Seguro de Desgravamen</t>
  </si>
  <si>
    <t>Base</t>
  </si>
  <si>
    <t>Tasa Anual (TEA) - Ajustada</t>
  </si>
  <si>
    <t>Frecuencia pago en días</t>
  </si>
  <si>
    <t>Comision por Env. Inf</t>
  </si>
  <si>
    <t>Tasa Equivalente - Ajustada</t>
  </si>
  <si>
    <t>tea conv. A tem luego nominal anual</t>
  </si>
  <si>
    <t>Valor Asegurable</t>
  </si>
  <si>
    <t>Días entre cuotas</t>
  </si>
  <si>
    <t>dias promedio entre cuotas</t>
  </si>
  <si>
    <t>Tasa de Seguro Todo Riesgo</t>
  </si>
  <si>
    <t>Factor Aplicado - Ajustada</t>
  </si>
  <si>
    <t>tem convertida de manera nominal a los dias entre cuotas</t>
  </si>
  <si>
    <t>Plazo y  Nro. Cuotas</t>
  </si>
  <si>
    <t>Factor Aplicado para la cuota - Ajustada</t>
  </si>
  <si>
    <t>Factor de cuota (ok)</t>
  </si>
  <si>
    <t>Interes de Gracia  (Se considera la TEA Normal)</t>
  </si>
  <si>
    <t>Ok</t>
  </si>
  <si>
    <t>Mes de No Pago 1</t>
  </si>
  <si>
    <t>Saldo Interes +/- Interes Gracia</t>
  </si>
  <si>
    <t>Mes de No Pago 2</t>
  </si>
  <si>
    <t>Seg Desg de Gracia</t>
  </si>
  <si>
    <t>Mes Cuota Doble 1</t>
  </si>
  <si>
    <t>TCEA</t>
  </si>
  <si>
    <t>Mes Cuota Doble 2</t>
  </si>
  <si>
    <t xml:space="preserve"> </t>
  </si>
  <si>
    <t>Suavización</t>
  </si>
  <si>
    <t>Validador Cuota Doble</t>
  </si>
  <si>
    <t>Ultimo saldo de Principal</t>
  </si>
  <si>
    <t>Cuota Simple</t>
  </si>
  <si>
    <t>Valor de cuota por dias de gracia</t>
  </si>
  <si>
    <t>Numero de Dias</t>
  </si>
  <si>
    <t>Cuota Doble</t>
  </si>
  <si>
    <t>Valor de cuota por capital</t>
  </si>
  <si>
    <t>sin desgravamen</t>
  </si>
  <si>
    <t>Valor de Cuota Nivelada</t>
  </si>
  <si>
    <t>Factor</t>
  </si>
  <si>
    <t>Valor de Seg Desg por dia de gracia</t>
  </si>
  <si>
    <t>Seguro de Desgravamen (FPF)</t>
  </si>
  <si>
    <t>Factor Ajuste</t>
  </si>
  <si>
    <t>Se copia LO DEL COSTADO  a partir de la primera corrida</t>
  </si>
  <si>
    <t>Calce de Capital</t>
  </si>
  <si>
    <t>Comision por Env.Inf</t>
  </si>
  <si>
    <t>Exceso de Int + Gracia</t>
  </si>
  <si>
    <t>Suma Capital (K)</t>
  </si>
  <si>
    <t>Seguro Todo Riesgo</t>
  </si>
  <si>
    <t>Factor Ajuste 2</t>
  </si>
  <si>
    <t>Validador</t>
  </si>
  <si>
    <t>&lt;- El valor tiene que ser cercano a cero.</t>
  </si>
  <si>
    <t>Cuota</t>
  </si>
  <si>
    <t>Digite Factor de Ajuste Anterior  mas El Actual</t>
  </si>
  <si>
    <t>Se actualiza en cada simulación (Validar que la celda W28 sea cero)</t>
  </si>
  <si>
    <t>TIR</t>
  </si>
  <si>
    <t>Minicronograma de Gracia</t>
  </si>
  <si>
    <t>Fecha Vcto.</t>
  </si>
  <si>
    <t>Marca</t>
  </si>
  <si>
    <t>Nro. Cuota (De acuerdo a Plazo)</t>
  </si>
  <si>
    <t>Nro. Cuota</t>
  </si>
  <si>
    <t>Periodo Base</t>
  </si>
  <si>
    <t>Tasa</t>
  </si>
  <si>
    <t>Nro. Dias</t>
  </si>
  <si>
    <t>Principal*</t>
  </si>
  <si>
    <t>Interes Total</t>
  </si>
  <si>
    <t>Valor Cuota (variable)</t>
  </si>
  <si>
    <t>Tasa de Seguro de Desgravamen*</t>
  </si>
  <si>
    <t>Importe de Gracia Desgravamen</t>
  </si>
  <si>
    <t>Importe Desgravamen por No Pago</t>
  </si>
  <si>
    <t>Seg. Desgravamen Total</t>
  </si>
  <si>
    <t>Saldo Principal</t>
  </si>
  <si>
    <t xml:space="preserve">Exceso </t>
  </si>
  <si>
    <t>Nuevo Interes I</t>
  </si>
  <si>
    <t>Nuevo Desgravamen  I (no se utiliza)</t>
  </si>
  <si>
    <t>Nuevo Interes (SF2INT)
replica columna L</t>
  </si>
  <si>
    <t>Nuevo Desgravamen (SF2GRV)
replica columna Q</t>
  </si>
  <si>
    <t>Desgravamen Gracia
replica columna R</t>
  </si>
  <si>
    <t>Desgravamen No Pago S</t>
  </si>
  <si>
    <t>Total Cuota (SF2PAG)
igual a columna V</t>
  </si>
  <si>
    <t>VALIDADORES</t>
  </si>
  <si>
    <t>Dias Transcurridos Acumulados</t>
  </si>
  <si>
    <t>Factor Simple Actualizacion</t>
  </si>
  <si>
    <t>Principal</t>
  </si>
  <si>
    <t>Cuota Gracia</t>
  </si>
  <si>
    <t>Saldo Deuda</t>
  </si>
  <si>
    <t>Totales</t>
  </si>
  <si>
    <t>SIMULADOR PRÉSTAMO PERSONAL
CON GARANTÍA</t>
  </si>
  <si>
    <t>Préstamo Personal con Garantía</t>
  </si>
  <si>
    <t>Endoso o sin seguro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</si>
</sst>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-* #,##0.00_-;\-* #,##0.00_-;_-* &quot;-&quot;??_-;_-@_-"/>
    <numFmt numFmtId="164" formatCode="0.0000"/>
    <numFmt numFmtId="165" formatCode="0.00000"/>
    <numFmt numFmtId="166" formatCode="0.000000"/>
    <numFmt numFmtId="167" formatCode="0.00000000000000"/>
    <numFmt numFmtId="168" formatCode="&quot;S/.&quot;\ #,##0.00000;[Red]&quot;S/.&quot;\ \-#,##0.00000"/>
    <numFmt numFmtId="169" formatCode="0.000000000"/>
    <numFmt numFmtId="170" formatCode="_-* #,##0_-;\-* #,##0_-;_-* &quot;-&quot;??_-;_-@_-"/>
    <numFmt numFmtId="171" formatCode="_ * #,##0.00_ ;_ * \-#,##0.00_ ;_ * &quot;-&quot;??_ ;_ @_ "/>
    <numFmt numFmtId="172" formatCode="_ * #,##0_ ;_ * \-#,##0_ ;_ * &quot;-&quot;??_ ;_ @_ "/>
    <numFmt numFmtId="173" formatCode="0.000%"/>
    <numFmt numFmtId="174" formatCode="0.000"/>
    <numFmt numFmtId="175" formatCode="_ * #,##0.0_ ;_ * \-#,##0.0_ ;_ * &quot;-&quot;??_ ;_ @_ "/>
    <numFmt numFmtId="176" formatCode="_ * #,##0.000_ ;_ * \-#,##0.000_ ;_ * &quot;-&quot;??_ ;_ @_ "/>
  </numFmts>
  <fonts count="36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b/>
      <sz val="8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10"/>
      <name val="Arial"/>
      <family val="2"/>
    </font>
    <font>
      <sz val="8"/>
      <color rgb="FFFF0000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10"/>
      <name val="Arial"/>
      <family val="2"/>
    </font>
    <font>
      <sz val="10"/>
      <color theme="0"/>
      <name val="Arial"/>
      <family val="2"/>
    </font>
    <font>
      <b/>
      <sz val="10"/>
      <color theme="3" tint="-0.249977111117893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10"/>
      <color theme="0" tint="-0.499984740745262"/>
      <name val="Calibri"/>
      <family val="2"/>
      <scheme val="minor"/>
    </font>
    <font>
      <b/>
      <sz val="10"/>
      <color indexed="13"/>
      <name val="Calibri"/>
      <family val="2"/>
      <scheme val="minor"/>
    </font>
    <font>
      <b/>
      <sz val="10"/>
      <color theme="0" tint="-0.499984740745262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b/>
      <sz val="8"/>
      <color theme="0" tint="-0.499984740745262"/>
      <name val="Calibri"/>
      <family val="2"/>
      <scheme val="minor"/>
    </font>
    <font>
      <b/>
      <sz val="8"/>
      <color indexed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rgb="FFFF0000"/>
      <name val="Calibri"/>
      <family val="2"/>
      <scheme val="minor"/>
    </font>
    <font>
      <sz val="9"/>
      <color theme="0" tint="-0.499984740745262"/>
      <name val="Calibri"/>
      <family val="2"/>
      <scheme val="minor"/>
    </font>
    <font>
      <sz val="9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rgb="FF002060"/>
      </left>
      <right/>
      <top style="dotted">
        <color rgb="FF002060"/>
      </top>
      <bottom/>
      <diagonal/>
    </border>
    <border>
      <left/>
      <right/>
      <top style="dotted">
        <color rgb="FF002060"/>
      </top>
      <bottom/>
      <diagonal/>
    </border>
    <border>
      <left style="dotted">
        <color rgb="FF002060"/>
      </left>
      <right style="dotted">
        <color rgb="FF002060"/>
      </right>
      <top style="dotted">
        <color rgb="FF002060"/>
      </top>
      <bottom/>
      <diagonal/>
    </border>
    <border>
      <left style="dotted">
        <color rgb="FF002060"/>
      </left>
      <right/>
      <top/>
      <bottom/>
      <diagonal/>
    </border>
    <border>
      <left style="dotted">
        <color rgb="FF002060"/>
      </left>
      <right style="dotted">
        <color rgb="FF002060"/>
      </right>
      <top/>
      <bottom/>
      <diagonal/>
    </border>
    <border>
      <left style="dotted">
        <color rgb="FF002060"/>
      </left>
      <right/>
      <top/>
      <bottom style="dotted">
        <color rgb="FF002060"/>
      </bottom>
      <diagonal/>
    </border>
    <border>
      <left/>
      <right/>
      <top/>
      <bottom style="dotted">
        <color rgb="FF002060"/>
      </bottom>
      <diagonal/>
    </border>
    <border>
      <left style="dotted">
        <color rgb="FF002060"/>
      </left>
      <right style="dotted">
        <color rgb="FF002060"/>
      </right>
      <top/>
      <bottom style="dotted">
        <color rgb="FF002060"/>
      </bottom>
      <diagonal/>
    </border>
    <border>
      <left style="dotted">
        <color rgb="FF002060"/>
      </left>
      <right style="dotted">
        <color rgb="FF002060"/>
      </right>
      <top style="dotted">
        <color rgb="FF002060"/>
      </top>
      <bottom style="dotted">
        <color rgb="FF002060"/>
      </bottom>
      <diagonal/>
    </border>
    <border>
      <left style="dotted">
        <color rgb="FF002060"/>
      </left>
      <right/>
      <top style="dotted">
        <color rgb="FF002060"/>
      </top>
      <bottom style="dotted">
        <color rgb="FF002060"/>
      </bottom>
      <diagonal/>
    </border>
    <border>
      <left/>
      <right/>
      <top style="dotted">
        <color rgb="FF002060"/>
      </top>
      <bottom style="dotted">
        <color rgb="FF002060"/>
      </bottom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0" fontId="1" fillId="0" borderId="0"/>
    <xf numFmtId="43" fontId="12" fillId="0" borderId="0" applyFont="0" applyFill="0" applyBorder="0" applyAlignment="0" applyProtection="0"/>
    <xf numFmtId="0" fontId="2" fillId="0" borderId="0"/>
    <xf numFmtId="171" fontId="2" fillId="0" borderId="0" applyFont="0" applyFill="0" applyBorder="0" applyAlignment="0" applyProtection="0"/>
  </cellStyleXfs>
  <cellXfs count="215">
    <xf numFmtId="0" fontId="0" fillId="0" borderId="0" xfId="0"/>
    <xf numFmtId="10" fontId="7" fillId="0" borderId="0" xfId="1" applyNumberFormat="1" applyFont="1" applyBorder="1"/>
    <xf numFmtId="3" fontId="9" fillId="0" borderId="1" xfId="0" applyNumberFormat="1" applyFont="1" applyBorder="1"/>
    <xf numFmtId="0" fontId="2" fillId="2" borderId="0" xfId="4" applyFill="1"/>
    <xf numFmtId="0" fontId="15" fillId="0" borderId="3" xfId="4" applyFont="1" applyBorder="1" applyAlignment="1">
      <alignment horizontal="center"/>
    </xf>
    <xf numFmtId="0" fontId="2" fillId="0" borderId="1" xfId="4" applyBorder="1"/>
    <xf numFmtId="14" fontId="2" fillId="0" borderId="1" xfId="4" applyNumberFormat="1" applyBorder="1"/>
    <xf numFmtId="169" fontId="2" fillId="0" borderId="1" xfId="4" applyNumberFormat="1" applyBorder="1"/>
    <xf numFmtId="0" fontId="2" fillId="2" borderId="0" xfId="4" quotePrefix="1" applyFill="1"/>
    <xf numFmtId="0" fontId="2" fillId="0" borderId="4" xfId="4" applyBorder="1"/>
    <xf numFmtId="14" fontId="2" fillId="0" borderId="4" xfId="4" applyNumberFormat="1" applyBorder="1"/>
    <xf numFmtId="169" fontId="2" fillId="0" borderId="4" xfId="4" applyNumberFormat="1" applyBorder="1"/>
    <xf numFmtId="169" fontId="0" fillId="0" borderId="1" xfId="0" applyNumberFormat="1" applyBorder="1"/>
    <xf numFmtId="0" fontId="16" fillId="6" borderId="1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/>
    </xf>
    <xf numFmtId="9" fontId="18" fillId="0" borderId="0" xfId="0" applyNumberFormat="1" applyFont="1" applyAlignment="1">
      <alignment horizontal="left" vertical="center"/>
    </xf>
    <xf numFmtId="2" fontId="18" fillId="0" borderId="0" xfId="0" applyNumberFormat="1" applyFont="1" applyAlignment="1">
      <alignment horizontal="left" vertical="center"/>
    </xf>
    <xf numFmtId="0" fontId="0" fillId="0" borderId="0" xfId="0" applyAlignment="1">
      <alignment vertical="center"/>
    </xf>
    <xf numFmtId="0" fontId="16" fillId="4" borderId="1" xfId="0" applyFont="1" applyFill="1" applyBorder="1" applyAlignment="1">
      <alignment vertical="center"/>
    </xf>
    <xf numFmtId="0" fontId="0" fillId="0" borderId="1" xfId="0" applyBorder="1" applyAlignment="1" applyProtection="1">
      <alignment horizontal="right" vertical="center"/>
      <protection locked="0"/>
    </xf>
    <xf numFmtId="170" fontId="0" fillId="0" borderId="1" xfId="3" applyNumberFormat="1" applyFont="1" applyBorder="1" applyAlignment="1" applyProtection="1">
      <alignment vertical="center"/>
      <protection locked="0"/>
    </xf>
    <xf numFmtId="14" fontId="0" fillId="0" borderId="1" xfId="0" applyNumberForma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2" fillId="0" borderId="1" xfId="0" applyFont="1" applyBorder="1" applyAlignment="1" applyProtection="1">
      <alignment horizontal="right" vertical="center"/>
      <protection locked="0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4"/>
    <xf numFmtId="0" fontId="20" fillId="0" borderId="0" xfId="4" applyFont="1" applyAlignment="1">
      <alignment horizontal="center"/>
    </xf>
    <xf numFmtId="22" fontId="21" fillId="0" borderId="0" xfId="4" applyNumberFormat="1" applyFont="1"/>
    <xf numFmtId="22" fontId="21" fillId="0" borderId="0" xfId="4" applyNumberFormat="1" applyFont="1" applyAlignment="1">
      <alignment horizontal="center"/>
    </xf>
    <xf numFmtId="171" fontId="22" fillId="7" borderId="0" xfId="5" applyFont="1" applyFill="1" applyAlignment="1">
      <alignment horizontal="center"/>
    </xf>
    <xf numFmtId="0" fontId="5" fillId="0" borderId="0" xfId="4" applyFont="1"/>
    <xf numFmtId="0" fontId="5" fillId="7" borderId="0" xfId="4" applyFont="1" applyFill="1"/>
    <xf numFmtId="2" fontId="5" fillId="0" borderId="0" xfId="4" applyNumberFormat="1" applyFont="1"/>
    <xf numFmtId="171" fontId="20" fillId="7" borderId="0" xfId="5" applyFont="1" applyFill="1" applyAlignment="1">
      <alignment horizontal="center"/>
    </xf>
    <xf numFmtId="0" fontId="23" fillId="0" borderId="0" xfId="4" applyFont="1" applyAlignment="1">
      <alignment horizontal="center"/>
    </xf>
    <xf numFmtId="0" fontId="6" fillId="0" borderId="0" xfId="4" applyFont="1"/>
    <xf numFmtId="171" fontId="23" fillId="7" borderId="0" xfId="5" applyFont="1" applyFill="1" applyAlignment="1">
      <alignment horizontal="center"/>
    </xf>
    <xf numFmtId="0" fontId="7" fillId="8" borderId="5" xfId="4" applyFont="1" applyFill="1" applyBorder="1"/>
    <xf numFmtId="0" fontId="7" fillId="8" borderId="6" xfId="4" applyFont="1" applyFill="1" applyBorder="1"/>
    <xf numFmtId="0" fontId="8" fillId="8" borderId="6" xfId="4" applyFont="1" applyFill="1" applyBorder="1"/>
    <xf numFmtId="4" fontId="10" fillId="9" borderId="7" xfId="4" applyNumberFormat="1" applyFont="1" applyFill="1" applyBorder="1"/>
    <xf numFmtId="2" fontId="7" fillId="8" borderId="5" xfId="4" applyNumberFormat="1" applyFont="1" applyFill="1" applyBorder="1"/>
    <xf numFmtId="2" fontId="7" fillId="8" borderId="6" xfId="4" applyNumberFormat="1" applyFont="1" applyFill="1" applyBorder="1"/>
    <xf numFmtId="0" fontId="5" fillId="8" borderId="6" xfId="4" applyFont="1" applyFill="1" applyBorder="1"/>
    <xf numFmtId="14" fontId="7" fillId="9" borderId="7" xfId="4" applyNumberFormat="1" applyFont="1" applyFill="1" applyBorder="1" applyProtection="1">
      <protection locked="0"/>
    </xf>
    <xf numFmtId="14" fontId="7" fillId="0" borderId="0" xfId="4" applyNumberFormat="1" applyFont="1" applyProtection="1">
      <protection locked="0"/>
    </xf>
    <xf numFmtId="0" fontId="7" fillId="8" borderId="8" xfId="4" applyFont="1" applyFill="1" applyBorder="1"/>
    <xf numFmtId="0" fontId="7" fillId="8" borderId="0" xfId="4" applyFont="1" applyFill="1"/>
    <xf numFmtId="0" fontId="8" fillId="8" borderId="0" xfId="4" applyFont="1" applyFill="1"/>
    <xf numFmtId="4" fontId="10" fillId="8" borderId="9" xfId="4" applyNumberFormat="1" applyFont="1" applyFill="1" applyBorder="1"/>
    <xf numFmtId="2" fontId="7" fillId="8" borderId="8" xfId="4" applyNumberFormat="1" applyFont="1" applyFill="1" applyBorder="1"/>
    <xf numFmtId="2" fontId="7" fillId="8" borderId="0" xfId="4" applyNumberFormat="1" applyFont="1" applyFill="1"/>
    <xf numFmtId="0" fontId="5" fillId="8" borderId="0" xfId="4" applyFont="1" applyFill="1"/>
    <xf numFmtId="14" fontId="7" fillId="8" borderId="9" xfId="4" applyNumberFormat="1" applyFont="1" applyFill="1" applyBorder="1" applyProtection="1">
      <protection locked="0"/>
    </xf>
    <xf numFmtId="14" fontId="7" fillId="0" borderId="0" xfId="4" applyNumberFormat="1" applyFont="1"/>
    <xf numFmtId="0" fontId="2" fillId="8" borderId="0" xfId="4" applyFill="1"/>
    <xf numFmtId="14" fontId="7" fillId="8" borderId="9" xfId="4" applyNumberFormat="1" applyFont="1" applyFill="1" applyBorder="1"/>
    <xf numFmtId="2" fontId="10" fillId="9" borderId="9" xfId="1" applyNumberFormat="1" applyFont="1" applyFill="1" applyBorder="1"/>
    <xf numFmtId="0" fontId="7" fillId="8" borderId="9" xfId="4" applyFont="1" applyFill="1" applyBorder="1"/>
    <xf numFmtId="0" fontId="7" fillId="0" borderId="0" xfId="4" applyFont="1"/>
    <xf numFmtId="0" fontId="6" fillId="8" borderId="0" xfId="4" applyFont="1" applyFill="1"/>
    <xf numFmtId="2" fontId="10" fillId="8" borderId="9" xfId="1" applyNumberFormat="1" applyFont="1" applyFill="1" applyBorder="1"/>
    <xf numFmtId="0" fontId="7" fillId="8" borderId="10" xfId="4" applyFont="1" applyFill="1" applyBorder="1"/>
    <xf numFmtId="0" fontId="7" fillId="8" borderId="11" xfId="4" applyFont="1" applyFill="1" applyBorder="1"/>
    <xf numFmtId="0" fontId="5" fillId="8" borderId="11" xfId="4" applyFont="1" applyFill="1" applyBorder="1"/>
    <xf numFmtId="0" fontId="7" fillId="8" borderId="12" xfId="4" applyFont="1" applyFill="1" applyBorder="1"/>
    <xf numFmtId="0" fontId="6" fillId="0" borderId="0" xfId="4" quotePrefix="1" applyFont="1"/>
    <xf numFmtId="166" fontId="7" fillId="8" borderId="9" xfId="4" applyNumberFormat="1" applyFont="1" applyFill="1" applyBorder="1"/>
    <xf numFmtId="164" fontId="7" fillId="0" borderId="0" xfId="4" applyNumberFormat="1" applyFont="1"/>
    <xf numFmtId="164" fontId="7" fillId="8" borderId="9" xfId="4" applyNumberFormat="1" applyFont="1" applyFill="1" applyBorder="1"/>
    <xf numFmtId="10" fontId="10" fillId="8" borderId="9" xfId="1" applyNumberFormat="1" applyFont="1" applyFill="1" applyBorder="1"/>
    <xf numFmtId="171" fontId="6" fillId="0" borderId="0" xfId="5" applyFont="1"/>
    <xf numFmtId="171" fontId="6" fillId="0" borderId="0" xfId="5" applyFont="1" applyFill="1" applyBorder="1"/>
    <xf numFmtId="165" fontId="7" fillId="8" borderId="9" xfId="4" applyNumberFormat="1" applyFont="1" applyFill="1" applyBorder="1"/>
    <xf numFmtId="165" fontId="7" fillId="0" borderId="0" xfId="4" applyNumberFormat="1" applyFont="1"/>
    <xf numFmtId="171" fontId="23" fillId="7" borderId="0" xfId="5" applyFont="1" applyFill="1" applyBorder="1" applyAlignment="1">
      <alignment horizontal="center"/>
    </xf>
    <xf numFmtId="3" fontId="10" fillId="9" borderId="9" xfId="4" applyNumberFormat="1" applyFont="1" applyFill="1" applyBorder="1"/>
    <xf numFmtId="3" fontId="7" fillId="8" borderId="13" xfId="4" applyNumberFormat="1" applyFont="1" applyFill="1" applyBorder="1"/>
    <xf numFmtId="172" fontId="6" fillId="0" borderId="0" xfId="5" applyNumberFormat="1" applyFont="1"/>
    <xf numFmtId="168" fontId="7" fillId="0" borderId="0" xfId="4" applyNumberFormat="1" applyFont="1"/>
    <xf numFmtId="0" fontId="8" fillId="0" borderId="0" xfId="4" applyFont="1"/>
    <xf numFmtId="3" fontId="10" fillId="8" borderId="9" xfId="4" applyNumberFormat="1" applyFont="1" applyFill="1" applyBorder="1"/>
    <xf numFmtId="2" fontId="7" fillId="8" borderId="9" xfId="4" applyNumberFormat="1" applyFont="1" applyFill="1" applyBorder="1"/>
    <xf numFmtId="2" fontId="7" fillId="0" borderId="0" xfId="4" applyNumberFormat="1" applyFont="1"/>
    <xf numFmtId="171" fontId="24" fillId="7" borderId="0" xfId="5" applyFont="1" applyFill="1" applyBorder="1" applyAlignment="1">
      <alignment horizontal="center"/>
    </xf>
    <xf numFmtId="0" fontId="6" fillId="8" borderId="11" xfId="4" applyFont="1" applyFill="1" applyBorder="1"/>
    <xf numFmtId="173" fontId="7" fillId="8" borderId="12" xfId="1" applyNumberFormat="1" applyFont="1" applyFill="1" applyBorder="1" applyProtection="1"/>
    <xf numFmtId="0" fontId="2" fillId="8" borderId="11" xfId="4" applyFill="1" applyBorder="1"/>
    <xf numFmtId="0" fontId="8" fillId="8" borderId="11" xfId="4" applyFont="1" applyFill="1" applyBorder="1"/>
    <xf numFmtId="2" fontId="6" fillId="0" borderId="0" xfId="4" applyNumberFormat="1" applyFont="1"/>
    <xf numFmtId="0" fontId="10" fillId="0" borderId="0" xfId="4" applyFont="1"/>
    <xf numFmtId="0" fontId="10" fillId="0" borderId="0" xfId="4" applyFont="1" applyAlignment="1">
      <alignment horizontal="left"/>
    </xf>
    <xf numFmtId="2" fontId="9" fillId="2" borderId="0" xfId="4" applyNumberFormat="1" applyFont="1" applyFill="1" applyProtection="1">
      <protection locked="0"/>
    </xf>
    <xf numFmtId="2" fontId="5" fillId="2" borderId="0" xfId="4" applyNumberFormat="1" applyFont="1" applyFill="1"/>
    <xf numFmtId="0" fontId="5" fillId="2" borderId="0" xfId="4" applyFont="1" applyFill="1"/>
    <xf numFmtId="172" fontId="7" fillId="8" borderId="7" xfId="5" applyNumberFormat="1" applyFont="1" applyFill="1" applyBorder="1"/>
    <xf numFmtId="171" fontId="7" fillId="8" borderId="7" xfId="5" applyFont="1" applyFill="1" applyBorder="1"/>
    <xf numFmtId="0" fontId="25" fillId="0" borderId="0" xfId="4" applyFont="1"/>
    <xf numFmtId="0" fontId="6" fillId="8" borderId="6" xfId="4" applyFont="1" applyFill="1" applyBorder="1"/>
    <xf numFmtId="2" fontId="7" fillId="8" borderId="7" xfId="4" applyNumberFormat="1" applyFont="1" applyFill="1" applyBorder="1"/>
    <xf numFmtId="2" fontId="7" fillId="2" borderId="0" xfId="4" applyNumberFormat="1" applyFont="1" applyFill="1"/>
    <xf numFmtId="1" fontId="7" fillId="8" borderId="9" xfId="4" applyNumberFormat="1" applyFont="1" applyFill="1" applyBorder="1"/>
    <xf numFmtId="1" fontId="7" fillId="0" borderId="0" xfId="4" applyNumberFormat="1" applyFont="1"/>
    <xf numFmtId="171" fontId="7" fillId="8" borderId="9" xfId="5" applyFont="1" applyFill="1" applyBorder="1"/>
    <xf numFmtId="0" fontId="7" fillId="2" borderId="0" xfId="4" applyFont="1" applyFill="1"/>
    <xf numFmtId="171" fontId="7" fillId="8" borderId="12" xfId="5" applyFont="1" applyFill="1" applyBorder="1"/>
    <xf numFmtId="0" fontId="5" fillId="8" borderId="9" xfId="4" applyFont="1" applyFill="1" applyBorder="1"/>
    <xf numFmtId="0" fontId="14" fillId="0" borderId="0" xfId="4" applyFont="1"/>
    <xf numFmtId="2" fontId="7" fillId="0" borderId="0" xfId="4" quotePrefix="1" applyNumberFormat="1" applyFont="1"/>
    <xf numFmtId="4" fontId="7" fillId="8" borderId="9" xfId="4" applyNumberFormat="1" applyFont="1" applyFill="1" applyBorder="1"/>
    <xf numFmtId="0" fontId="7" fillId="8" borderId="13" xfId="4" applyFont="1" applyFill="1" applyBorder="1"/>
    <xf numFmtId="0" fontId="7" fillId="8" borderId="5" xfId="4" applyFont="1" applyFill="1" applyBorder="1" applyAlignment="1">
      <alignment vertical="center"/>
    </xf>
    <xf numFmtId="0" fontId="5" fillId="8" borderId="6" xfId="4" applyFont="1" applyFill="1" applyBorder="1" applyAlignment="1">
      <alignment vertical="center"/>
    </xf>
    <xf numFmtId="171" fontId="7" fillId="8" borderId="7" xfId="5" applyFont="1" applyFill="1" applyBorder="1" applyAlignment="1">
      <alignment vertical="center"/>
    </xf>
    <xf numFmtId="0" fontId="7" fillId="10" borderId="8" xfId="4" applyFont="1" applyFill="1" applyBorder="1"/>
    <xf numFmtId="0" fontId="7" fillId="10" borderId="0" xfId="4" applyFont="1" applyFill="1"/>
    <xf numFmtId="0" fontId="7" fillId="10" borderId="9" xfId="4" applyFont="1" applyFill="1" applyBorder="1"/>
    <xf numFmtId="0" fontId="7" fillId="8" borderId="10" xfId="4" applyFont="1" applyFill="1" applyBorder="1" applyAlignment="1">
      <alignment vertical="center"/>
    </xf>
    <xf numFmtId="0" fontId="5" fillId="8" borderId="11" xfId="4" applyFont="1" applyFill="1" applyBorder="1" applyAlignment="1">
      <alignment vertical="center"/>
    </xf>
    <xf numFmtId="172" fontId="26" fillId="3" borderId="12" xfId="5" applyNumberFormat="1" applyFont="1" applyFill="1" applyBorder="1" applyAlignment="1">
      <alignment vertical="center"/>
    </xf>
    <xf numFmtId="0" fontId="27" fillId="0" borderId="0" xfId="4" applyFont="1" applyAlignment="1">
      <alignment vertical="center"/>
    </xf>
    <xf numFmtId="0" fontId="7" fillId="8" borderId="14" xfId="4" applyFont="1" applyFill="1" applyBorder="1" applyAlignment="1">
      <alignment vertical="center"/>
    </xf>
    <xf numFmtId="0" fontId="6" fillId="8" borderId="15" xfId="4" applyFont="1" applyFill="1" applyBorder="1" applyAlignment="1">
      <alignment vertical="center"/>
    </xf>
    <xf numFmtId="0" fontId="5" fillId="8" borderId="15" xfId="4" applyFont="1" applyFill="1" applyBorder="1" applyAlignment="1">
      <alignment vertical="center"/>
    </xf>
    <xf numFmtId="2" fontId="7" fillId="8" borderId="13" xfId="4" applyNumberFormat="1" applyFont="1" applyFill="1" applyBorder="1" applyAlignment="1">
      <alignment vertical="center"/>
    </xf>
    <xf numFmtId="167" fontId="6" fillId="0" borderId="0" xfId="4" applyNumberFormat="1" applyFont="1"/>
    <xf numFmtId="2" fontId="7" fillId="8" borderId="14" xfId="4" applyNumberFormat="1" applyFont="1" applyFill="1" applyBorder="1" applyAlignment="1" applyProtection="1">
      <alignment wrapText="1"/>
      <protection locked="0"/>
    </xf>
    <xf numFmtId="2" fontId="7" fillId="8" borderId="15" xfId="4" applyNumberFormat="1" applyFont="1" applyFill="1" applyBorder="1" applyProtection="1">
      <protection locked="0"/>
    </xf>
    <xf numFmtId="171" fontId="9" fillId="11" borderId="13" xfId="5" applyFont="1" applyFill="1" applyBorder="1" applyAlignment="1">
      <alignment horizontal="center" vertical="center"/>
    </xf>
    <xf numFmtId="4" fontId="6" fillId="0" borderId="0" xfId="4" applyNumberFormat="1" applyFont="1"/>
    <xf numFmtId="164" fontId="5" fillId="0" borderId="0" xfId="4" applyNumberFormat="1" applyFont="1"/>
    <xf numFmtId="172" fontId="5" fillId="0" borderId="0" xfId="5" applyNumberFormat="1" applyFont="1" applyFill="1" applyBorder="1"/>
    <xf numFmtId="0" fontId="6" fillId="0" borderId="1" xfId="4" applyFont="1" applyBorder="1"/>
    <xf numFmtId="10" fontId="6" fillId="0" borderId="1" xfId="1" applyNumberFormat="1" applyFont="1" applyBorder="1"/>
    <xf numFmtId="10" fontId="6" fillId="0" borderId="0" xfId="1" applyNumberFormat="1" applyFont="1"/>
    <xf numFmtId="0" fontId="23" fillId="0" borderId="0" xfId="4" applyFont="1" applyAlignment="1">
      <alignment horizontal="center" wrapText="1"/>
    </xf>
    <xf numFmtId="0" fontId="7" fillId="12" borderId="1" xfId="4" applyFont="1" applyFill="1" applyBorder="1" applyAlignment="1">
      <alignment horizontal="center" vertical="center" wrapText="1"/>
    </xf>
    <xf numFmtId="0" fontId="28" fillId="13" borderId="1" xfId="4" applyFont="1" applyFill="1" applyBorder="1" applyAlignment="1">
      <alignment horizontal="center" vertical="center" wrapText="1"/>
    </xf>
    <xf numFmtId="0" fontId="7" fillId="14" borderId="1" xfId="4" applyFont="1" applyFill="1" applyBorder="1" applyAlignment="1">
      <alignment horizontal="center" vertical="center" wrapText="1"/>
    </xf>
    <xf numFmtId="0" fontId="7" fillId="10" borderId="1" xfId="4" applyFont="1" applyFill="1" applyBorder="1" applyAlignment="1">
      <alignment horizontal="center" vertical="center" wrapText="1"/>
    </xf>
    <xf numFmtId="0" fontId="28" fillId="15" borderId="1" xfId="4" applyFont="1" applyFill="1" applyBorder="1" applyAlignment="1">
      <alignment horizontal="center" vertical="center" wrapText="1"/>
    </xf>
    <xf numFmtId="0" fontId="28" fillId="16" borderId="1" xfId="4" applyFont="1" applyFill="1" applyBorder="1" applyAlignment="1">
      <alignment horizontal="center" vertical="center" wrapText="1"/>
    </xf>
    <xf numFmtId="0" fontId="7" fillId="5" borderId="1" xfId="4" applyFont="1" applyFill="1" applyBorder="1" applyAlignment="1">
      <alignment horizontal="center" vertical="center" wrapText="1"/>
    </xf>
    <xf numFmtId="0" fontId="7" fillId="3" borderId="1" xfId="4" applyFont="1" applyFill="1" applyBorder="1" applyAlignment="1">
      <alignment horizontal="center" vertical="center" wrapText="1"/>
    </xf>
    <xf numFmtId="0" fontId="7" fillId="0" borderId="1" xfId="4" applyFont="1" applyBorder="1" applyAlignment="1">
      <alignment horizontal="center" vertical="center" wrapText="1"/>
    </xf>
    <xf numFmtId="0" fontId="7" fillId="17" borderId="1" xfId="4" applyFont="1" applyFill="1" applyBorder="1" applyAlignment="1">
      <alignment horizontal="center" vertical="center" wrapText="1"/>
    </xf>
    <xf numFmtId="171" fontId="22" fillId="7" borderId="0" xfId="5" applyFont="1" applyFill="1" applyBorder="1" applyAlignment="1">
      <alignment horizontal="center" vertical="center" wrapText="1"/>
    </xf>
    <xf numFmtId="14" fontId="5" fillId="0" borderId="1" xfId="4" applyNumberFormat="1" applyFont="1" applyBorder="1" applyAlignment="1">
      <alignment wrapText="1"/>
    </xf>
    <xf numFmtId="4" fontId="5" fillId="0" borderId="1" xfId="4" applyNumberFormat="1" applyFont="1" applyBorder="1" applyAlignment="1">
      <alignment wrapText="1"/>
    </xf>
    <xf numFmtId="4" fontId="5" fillId="0" borderId="0" xfId="4" applyNumberFormat="1" applyFont="1" applyAlignment="1">
      <alignment wrapText="1"/>
    </xf>
    <xf numFmtId="0" fontId="6" fillId="0" borderId="0" xfId="4" applyFont="1" applyAlignment="1">
      <alignment wrapText="1"/>
    </xf>
    <xf numFmtId="14" fontId="7" fillId="0" borderId="1" xfId="4" applyNumberFormat="1" applyFont="1" applyBorder="1" applyAlignment="1">
      <alignment horizontal="center"/>
    </xf>
    <xf numFmtId="14" fontId="7" fillId="0" borderId="1" xfId="4" applyNumberFormat="1" applyFont="1" applyBorder="1"/>
    <xf numFmtId="1" fontId="5" fillId="0" borderId="1" xfId="4" applyNumberFormat="1" applyFont="1" applyBorder="1"/>
    <xf numFmtId="0" fontId="5" fillId="0" borderId="1" xfId="4" applyFont="1" applyBorder="1"/>
    <xf numFmtId="174" fontId="5" fillId="0" borderId="1" xfId="4" applyNumberFormat="1" applyFont="1" applyBorder="1"/>
    <xf numFmtId="4" fontId="5" fillId="0" borderId="1" xfId="4" applyNumberFormat="1" applyFont="1" applyBorder="1"/>
    <xf numFmtId="171" fontId="5" fillId="0" borderId="1" xfId="5" applyFont="1" applyFill="1" applyBorder="1"/>
    <xf numFmtId="2" fontId="5" fillId="8" borderId="1" xfId="4" applyNumberFormat="1" applyFont="1" applyFill="1" applyBorder="1"/>
    <xf numFmtId="2" fontId="5" fillId="18" borderId="1" xfId="4" applyNumberFormat="1" applyFont="1" applyFill="1" applyBorder="1"/>
    <xf numFmtId="2" fontId="5" fillId="0" borderId="1" xfId="4" applyNumberFormat="1" applyFont="1" applyBorder="1"/>
    <xf numFmtId="171" fontId="5" fillId="18" borderId="1" xfId="5" applyFont="1" applyFill="1" applyBorder="1"/>
    <xf numFmtId="175" fontId="5" fillId="0" borderId="1" xfId="5" applyNumberFormat="1" applyFont="1" applyFill="1" applyBorder="1"/>
    <xf numFmtId="171" fontId="20" fillId="0" borderId="0" xfId="5" applyFont="1" applyFill="1" applyBorder="1" applyAlignment="1">
      <alignment horizontal="center"/>
    </xf>
    <xf numFmtId="14" fontId="5" fillId="0" borderId="1" xfId="4" applyNumberFormat="1" applyFont="1" applyBorder="1"/>
    <xf numFmtId="2" fontId="29" fillId="0" borderId="1" xfId="4" applyNumberFormat="1" applyFont="1" applyBorder="1"/>
    <xf numFmtId="2" fontId="13" fillId="0" borderId="1" xfId="4" applyNumberFormat="1" applyFont="1" applyBorder="1"/>
    <xf numFmtId="43" fontId="2" fillId="0" borderId="1" xfId="5" applyNumberFormat="1" applyFont="1" applyFill="1" applyBorder="1"/>
    <xf numFmtId="4" fontId="29" fillId="0" borderId="1" xfId="4" applyNumberFormat="1" applyFont="1" applyBorder="1"/>
    <xf numFmtId="175" fontId="29" fillId="0" borderId="1" xfId="5" applyNumberFormat="1" applyFont="1" applyFill="1" applyBorder="1"/>
    <xf numFmtId="0" fontId="6" fillId="0" borderId="0" xfId="4" applyFont="1" applyAlignment="1">
      <alignment horizontal="center"/>
    </xf>
    <xf numFmtId="174" fontId="6" fillId="0" borderId="0" xfId="4" applyNumberFormat="1" applyFont="1"/>
    <xf numFmtId="171" fontId="20" fillId="0" borderId="0" xfId="5" applyFont="1" applyFill="1" applyAlignment="1">
      <alignment horizontal="center"/>
    </xf>
    <xf numFmtId="0" fontId="30" fillId="0" borderId="0" xfId="4" applyFont="1" applyAlignment="1">
      <alignment horizontal="center"/>
    </xf>
    <xf numFmtId="0" fontId="31" fillId="19" borderId="1" xfId="4" applyFont="1" applyFill="1" applyBorder="1"/>
    <xf numFmtId="174" fontId="31" fillId="19" borderId="1" xfId="4" applyNumberFormat="1" applyFont="1" applyFill="1" applyBorder="1"/>
    <xf numFmtId="176" fontId="31" fillId="19" borderId="1" xfId="4" applyNumberFormat="1" applyFont="1" applyFill="1" applyBorder="1"/>
    <xf numFmtId="172" fontId="31" fillId="19" borderId="1" xfId="5" applyNumberFormat="1" applyFont="1" applyFill="1" applyBorder="1"/>
    <xf numFmtId="175" fontId="31" fillId="19" borderId="1" xfId="5" applyNumberFormat="1" applyFont="1" applyFill="1" applyBorder="1"/>
    <xf numFmtId="171" fontId="30" fillId="7" borderId="0" xfId="5" applyFont="1" applyFill="1" applyAlignment="1">
      <alignment horizontal="center"/>
    </xf>
    <xf numFmtId="0" fontId="31" fillId="0" borderId="0" xfId="4" applyFont="1"/>
    <xf numFmtId="2" fontId="13" fillId="0" borderId="0" xfId="4" applyNumberFormat="1" applyFont="1"/>
    <xf numFmtId="0" fontId="32" fillId="0" borderId="0" xfId="4" applyFont="1"/>
    <xf numFmtId="173" fontId="10" fillId="9" borderId="9" xfId="1" applyNumberFormat="1" applyFont="1" applyFill="1" applyBorder="1"/>
    <xf numFmtId="4" fontId="0" fillId="0" borderId="0" xfId="0" applyNumberFormat="1"/>
    <xf numFmtId="0" fontId="16" fillId="0" borderId="0" xfId="0" applyFont="1"/>
    <xf numFmtId="0" fontId="16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0" fontId="19" fillId="0" borderId="0" xfId="0" applyFont="1"/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vertical="center"/>
    </xf>
    <xf numFmtId="0" fontId="34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4" fontId="19" fillId="0" borderId="0" xfId="3" applyNumberFormat="1" applyFont="1" applyAlignment="1">
      <alignment horizontal="left" vertical="center"/>
    </xf>
    <xf numFmtId="14" fontId="19" fillId="0" borderId="0" xfId="0" applyNumberFormat="1" applyFont="1" applyAlignment="1">
      <alignment horizontal="left" vertical="center"/>
    </xf>
    <xf numFmtId="10" fontId="19" fillId="0" borderId="0" xfId="1" applyNumberFormat="1" applyFont="1" applyAlignment="1">
      <alignment horizontal="left" vertical="center"/>
    </xf>
    <xf numFmtId="173" fontId="19" fillId="0" borderId="0" xfId="0" applyNumberFormat="1" applyFont="1" applyAlignment="1">
      <alignment horizontal="left" vertical="center"/>
    </xf>
    <xf numFmtId="14" fontId="19" fillId="0" borderId="0" xfId="0" applyNumberFormat="1" applyFont="1" applyAlignment="1">
      <alignment horizontal="center" vertical="center"/>
    </xf>
    <xf numFmtId="4" fontId="19" fillId="0" borderId="0" xfId="0" applyNumberFormat="1" applyFont="1" applyAlignment="1">
      <alignment horizontal="center" vertical="center"/>
    </xf>
    <xf numFmtId="0" fontId="35" fillId="0" borderId="0" xfId="0" applyFont="1"/>
    <xf numFmtId="0" fontId="5" fillId="0" borderId="0" xfId="0" applyFont="1" applyAlignment="1">
      <alignment vertical="top"/>
    </xf>
    <xf numFmtId="0" fontId="15" fillId="0" borderId="2" xfId="4" applyFont="1" applyBorder="1" applyAlignment="1">
      <alignment horizontal="center"/>
    </xf>
    <xf numFmtId="0" fontId="15" fillId="0" borderId="0" xfId="4" applyFont="1" applyAlignment="1">
      <alignment horizontal="center"/>
    </xf>
    <xf numFmtId="0" fontId="2" fillId="0" borderId="0" xfId="4"/>
    <xf numFmtId="0" fontId="2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top" wrapText="1"/>
    </xf>
    <xf numFmtId="0" fontId="34" fillId="0" borderId="0" xfId="0" applyFont="1" applyAlignment="1">
      <alignment horizontal="left" vertical="center"/>
    </xf>
    <xf numFmtId="0" fontId="19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11" fillId="4" borderId="0" xfId="4" applyFont="1" applyFill="1" applyAlignment="1">
      <alignment horizontal="center" vertical="center" wrapText="1"/>
    </xf>
    <xf numFmtId="2" fontId="9" fillId="7" borderId="0" xfId="4" applyNumberFormat="1" applyFont="1" applyFill="1" applyAlignment="1">
      <alignment horizontal="center" vertical="center" wrapText="1"/>
    </xf>
    <xf numFmtId="4" fontId="29" fillId="0" borderId="1" xfId="4" applyNumberFormat="1" applyFont="1" applyBorder="1" applyAlignment="1">
      <alignment horizontal="center" wrapText="1"/>
    </xf>
  </cellXfs>
  <cellStyles count="6">
    <cellStyle name="Millares" xfId="3" builtinId="3"/>
    <cellStyle name="Millares 2" xfId="5" xr:uid="{7EAFC723-6419-41C5-B5B3-1013C7B1436A}"/>
    <cellStyle name="Normal" xfId="0" builtinId="0"/>
    <cellStyle name="Normal 2" xfId="2" xr:uid="{00000000-0005-0000-0000-000001000000}"/>
    <cellStyle name="Normal 3" xfId="4" xr:uid="{FC72DF70-8087-4D00-88F6-1DD971E88ABA}"/>
    <cellStyle name="Porcentaje" xfId="1" builtinId="5"/>
  </cellStyles>
  <dxfs count="3"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9" defaultPivotStyle="PivotStyleLight16"/>
  <colors>
    <mruColors>
      <color rgb="FFFFDD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404468</xdr:colOff>
      <xdr:row>15</xdr:row>
      <xdr:rowOff>188843</xdr:rowOff>
    </xdr:from>
    <xdr:to>
      <xdr:col>3</xdr:col>
      <xdr:colOff>498613</xdr:colOff>
      <xdr:row>17</xdr:row>
      <xdr:rowOff>125895</xdr:rowOff>
    </xdr:to>
    <xdr:sp macro="[0]!CRONOGRAMA" textlink="">
      <xdr:nvSpPr>
        <xdr:cNvPr id="6" name="Rectángulo: esquinas redondeadas 5">
          <a:extLst>
            <a:ext uri="{FF2B5EF4-FFF2-40B4-BE49-F238E27FC236}">
              <a16:creationId xmlns:a16="http://schemas.microsoft.com/office/drawing/2014/main" id="{C7855563-A782-49D1-A8F3-D20A02547E58}"/>
            </a:ext>
          </a:extLst>
        </xdr:cNvPr>
        <xdr:cNvSpPr/>
      </xdr:nvSpPr>
      <xdr:spPr>
        <a:xfrm>
          <a:off x="2776607" y="3978965"/>
          <a:ext cx="1512128" cy="506895"/>
        </a:xfrm>
        <a:prstGeom prst="roundRect">
          <a:avLst/>
        </a:prstGeom>
        <a:solidFill>
          <a:srgbClr val="FFDD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E" sz="1050" b="1">
              <a:solidFill>
                <a:sysClr val="windowText" lastClr="000000"/>
              </a:solidFill>
            </a:rPr>
            <a:t>GENERAR</a:t>
          </a:r>
          <a:r>
            <a:rPr lang="es-PE" sz="1050" b="1" baseline="0">
              <a:solidFill>
                <a:sysClr val="windowText" lastClr="000000"/>
              </a:solidFill>
            </a:rPr>
            <a:t> CRONOGRAMA</a:t>
          </a:r>
          <a:endParaRPr lang="es-PE" sz="1050" b="1"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0</xdr:col>
      <xdr:colOff>44451</xdr:colOff>
      <xdr:row>1</xdr:row>
      <xdr:rowOff>83117</xdr:rowOff>
    </xdr:from>
    <xdr:to>
      <xdr:col>1</xdr:col>
      <xdr:colOff>1217295</xdr:colOff>
      <xdr:row>4</xdr:row>
      <xdr:rowOff>4489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BB431AE1-6522-461D-9C17-5B92E94481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451" y="241867"/>
          <a:ext cx="2019299" cy="640827"/>
        </a:xfrm>
        <a:prstGeom prst="rect">
          <a:avLst/>
        </a:prstGeom>
      </xdr:spPr>
    </xdr:pic>
    <xdr:clientData/>
  </xdr:twoCellAnchor>
  <xdr:twoCellAnchor>
    <xdr:from>
      <xdr:col>1</xdr:col>
      <xdr:colOff>33407</xdr:colOff>
      <xdr:row>15</xdr:row>
      <xdr:rowOff>188844</xdr:rowOff>
    </xdr:from>
    <xdr:to>
      <xdr:col>2</xdr:col>
      <xdr:colOff>1657</xdr:colOff>
      <xdr:row>16</xdr:row>
      <xdr:rowOff>245166</xdr:rowOff>
    </xdr:to>
    <xdr:sp macro="[0]!Macro6" textlink="">
      <xdr:nvSpPr>
        <xdr:cNvPr id="2" name="Rectángulo: esquinas redondeadas 1">
          <a:extLst>
            <a:ext uri="{FF2B5EF4-FFF2-40B4-BE49-F238E27FC236}">
              <a16:creationId xmlns:a16="http://schemas.microsoft.com/office/drawing/2014/main" id="{0FA39454-706D-48E7-B00F-4475073AC5BA}"/>
            </a:ext>
          </a:extLst>
        </xdr:cNvPr>
        <xdr:cNvSpPr/>
      </xdr:nvSpPr>
      <xdr:spPr>
        <a:xfrm>
          <a:off x="861668" y="3978966"/>
          <a:ext cx="1512128" cy="341243"/>
        </a:xfrm>
        <a:prstGeom prst="roundRect">
          <a:avLst/>
        </a:prstGeom>
        <a:solidFill>
          <a:srgbClr val="FFDD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E" sz="1050" b="1">
              <a:solidFill>
                <a:sysClr val="windowText" lastClr="000000"/>
              </a:solidFill>
            </a:rPr>
            <a:t>CALCULAR</a:t>
          </a:r>
        </a:p>
      </xdr:txBody>
    </xdr:sp>
    <xdr:clientData/>
  </xdr:twoCellAnchor>
  <xdr:twoCellAnchor editAs="oneCell">
    <xdr:from>
      <xdr:col>0</xdr:col>
      <xdr:colOff>283028</xdr:colOff>
      <xdr:row>18</xdr:row>
      <xdr:rowOff>210622</xdr:rowOff>
    </xdr:from>
    <xdr:to>
      <xdr:col>3</xdr:col>
      <xdr:colOff>1138465</xdr:colOff>
      <xdr:row>18</xdr:row>
      <xdr:rowOff>3661576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6A2D54E-C4A0-4E9A-B434-C4973A6992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028" y="4695536"/>
          <a:ext cx="4637316" cy="34509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1302822</xdr:colOff>
      <xdr:row>1</xdr:row>
      <xdr:rowOff>67295</xdr:rowOff>
    </xdr:from>
    <xdr:to>
      <xdr:col>8</xdr:col>
      <xdr:colOff>145968</xdr:colOff>
      <xdr:row>4</xdr:row>
      <xdr:rowOff>292266</xdr:rowOff>
    </xdr:to>
    <xdr:sp macro="[0]!VOLVER" textlink="">
      <xdr:nvSpPr>
        <xdr:cNvPr id="5" name="Rectángulo: esquinas redondeadas 4">
          <a:extLst>
            <a:ext uri="{FF2B5EF4-FFF2-40B4-BE49-F238E27FC236}">
              <a16:creationId xmlns:a16="http://schemas.microsoft.com/office/drawing/2014/main" id="{B69A872F-6336-45C7-A4B1-4E484AF27F66}"/>
            </a:ext>
          </a:extLst>
        </xdr:cNvPr>
        <xdr:cNvSpPr/>
      </xdr:nvSpPr>
      <xdr:spPr>
        <a:xfrm>
          <a:off x="8645731" y="219695"/>
          <a:ext cx="1974273" cy="682171"/>
        </a:xfrm>
        <a:prstGeom prst="roundRect">
          <a:avLst/>
        </a:prstGeom>
        <a:solidFill>
          <a:srgbClr val="FFDD00">
            <a:alpha val="63922"/>
          </a:srgb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E" sz="2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VOLVER</a:t>
          </a:r>
        </a:p>
      </xdr:txBody>
    </xdr:sp>
    <xdr:clientData/>
  </xdr:twoCellAnchor>
  <xdr:twoCellAnchor editAs="oneCell">
    <xdr:from>
      <xdr:col>1</xdr:col>
      <xdr:colOff>27214</xdr:colOff>
      <xdr:row>1</xdr:row>
      <xdr:rowOff>54428</xdr:rowOff>
    </xdr:from>
    <xdr:to>
      <xdr:col>3</xdr:col>
      <xdr:colOff>1200197</xdr:colOff>
      <xdr:row>6</xdr:row>
      <xdr:rowOff>79737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4ACA84EC-3BD9-453C-812C-2C73280EBA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5643" y="217714"/>
          <a:ext cx="3573101" cy="113392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391886</xdr:colOff>
      <xdr:row>6</xdr:row>
      <xdr:rowOff>21771</xdr:rowOff>
    </xdr:from>
    <xdr:to>
      <xdr:col>26</xdr:col>
      <xdr:colOff>370114</xdr:colOff>
      <xdr:row>10</xdr:row>
      <xdr:rowOff>0</xdr:rowOff>
    </xdr:to>
    <xdr:sp macro="[0]!Objetivo" textlink="">
      <xdr:nvSpPr>
        <xdr:cNvPr id="2" name="Rectángulo 1">
          <a:extLst>
            <a:ext uri="{FF2B5EF4-FFF2-40B4-BE49-F238E27FC236}">
              <a16:creationId xmlns:a16="http://schemas.microsoft.com/office/drawing/2014/main" id="{7D88BCBD-7836-3B2D-7266-FD37D402B4E9}"/>
            </a:ext>
          </a:extLst>
        </xdr:cNvPr>
        <xdr:cNvSpPr/>
      </xdr:nvSpPr>
      <xdr:spPr>
        <a:xfrm>
          <a:off x="15631886" y="1284514"/>
          <a:ext cx="1785257" cy="67491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DE7B4-6341-4EF7-A5C1-CDA2506B59F1}">
  <sheetPr codeName="Hoja1"/>
  <dimension ref="A1:H386"/>
  <sheetViews>
    <sheetView zoomScale="80" workbookViewId="0">
      <selection activeCell="C4" sqref="C4"/>
    </sheetView>
  </sheetViews>
  <sheetFormatPr baseColWidth="10" defaultColWidth="22.33203125" defaultRowHeight="13.2" x14ac:dyDescent="0.25"/>
  <cols>
    <col min="1" max="1" width="12.44140625" style="3" bestFit="1" customWidth="1"/>
    <col min="2" max="2" width="12.44140625" style="3" customWidth="1"/>
    <col min="3" max="3" width="12.33203125" style="3" bestFit="1" customWidth="1"/>
    <col min="4" max="4" width="5.5546875" style="3" bestFit="1" customWidth="1"/>
    <col min="5" max="5" width="22" style="3" bestFit="1" customWidth="1"/>
    <col min="6" max="6" width="12.44140625" style="3" bestFit="1" customWidth="1"/>
    <col min="7" max="7" width="14.5546875" style="3" bestFit="1" customWidth="1"/>
    <col min="8" max="16384" width="22.33203125" style="3"/>
  </cols>
  <sheetData>
    <row r="1" spans="1:8" x14ac:dyDescent="0.25">
      <c r="A1" s="202" t="s">
        <v>0</v>
      </c>
      <c r="B1" s="203"/>
      <c r="C1" s="203"/>
      <c r="D1" s="203"/>
      <c r="E1" s="204"/>
      <c r="F1" s="204"/>
      <c r="G1" s="204"/>
    </row>
    <row r="2" spans="1:8" ht="13.8" thickBot="1" x14ac:dyDescent="0.3"/>
    <row r="3" spans="1:8" x14ac:dyDescent="0.25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</row>
    <row r="4" spans="1:8" x14ac:dyDescent="0.25">
      <c r="A4" s="5">
        <v>1</v>
      </c>
      <c r="B4" s="5">
        <f>IF(E4&lt;&gt;"C",IF(ISERROR(1+B3)=TRUE,1,1+B3),IF(ISNUMBER(B3),B3,1))</f>
        <v>1</v>
      </c>
      <c r="C4" s="6" t="e">
        <f>+#REF!</f>
        <v>#REF!</v>
      </c>
      <c r="D4" s="5" t="e">
        <f t="shared" ref="D4:D67" si="0">MONTH(C4)</f>
        <v>#REF!</v>
      </c>
      <c r="E4" s="5" t="str">
        <f>IF(ISERROR(MATCH(D4,#REF!,0))=FALSE,"C",IF(ISERROR(MATCH(D4,#REF!,0))=FALSE,"D",""))</f>
        <v/>
      </c>
      <c r="F4" s="12" t="e">
        <f>IF(E4="C",0,IF(E4 ="D",ROUND(1/((1+#REF!)^A4),9) * 2,ROUND(1/((1+#REF!)^A4),9)))</f>
        <v>#REF!</v>
      </c>
      <c r="G4" s="12" t="e">
        <f>ROUND(F4,9)</f>
        <v>#REF!</v>
      </c>
    </row>
    <row r="5" spans="1:8" x14ac:dyDescent="0.25">
      <c r="A5" s="5">
        <f t="shared" ref="A5:A68" si="1">A4+1</f>
        <v>2</v>
      </c>
      <c r="B5" s="5">
        <f t="shared" ref="B5:B68" si="2">IF(E5&lt;&gt;"C",IF(ISERROR(1+B4)=TRUE,1,1+B4),IF(ISNUMBER(B4),B4,1))</f>
        <v>2</v>
      </c>
      <c r="C5" s="6" t="e">
        <f t="shared" ref="C5:C68" si="3">DATE(YEAR(C4) + 1/12,MONTH(C4)+1,DAY(C4))</f>
        <v>#REF!</v>
      </c>
      <c r="D5" s="5" t="e">
        <f t="shared" si="0"/>
        <v>#REF!</v>
      </c>
      <c r="E5" s="5" t="str">
        <f>IF(ISERROR(MATCH(D5,#REF!,0))=FALSE,"C",IF(ISERROR(MATCH(D5,#REF!,0))=FALSE,"D",""))</f>
        <v/>
      </c>
      <c r="F5" s="12" t="e">
        <f>IF(E5="C",0,IF(E5 ="D",ROUND(1/((1+#REF!)^A5),9) * 2,ROUND(1/((1+#REF!)^A5),9)))</f>
        <v>#REF!</v>
      </c>
      <c r="G5" s="7" t="e">
        <f>G4+ROUND(F5,9)</f>
        <v>#REF!</v>
      </c>
      <c r="H5" s="8"/>
    </row>
    <row r="6" spans="1:8" x14ac:dyDescent="0.25">
      <c r="A6" s="5">
        <f t="shared" si="1"/>
        <v>3</v>
      </c>
      <c r="B6" s="5">
        <f t="shared" si="2"/>
        <v>3</v>
      </c>
      <c r="C6" s="6" t="e">
        <f t="shared" si="3"/>
        <v>#REF!</v>
      </c>
      <c r="D6" s="5" t="e">
        <f t="shared" si="0"/>
        <v>#REF!</v>
      </c>
      <c r="E6" s="5" t="str">
        <f>IF(ISERROR(MATCH(D6,#REF!,0))=FALSE,"C",IF(ISERROR(MATCH(D6,#REF!,0))=FALSE,"D",""))</f>
        <v/>
      </c>
      <c r="F6" s="12" t="e">
        <f>IF(E6="C",0,IF(E6 ="D",ROUND(1/((1+#REF!)^A6),9) * 2,ROUND(1/((1+#REF!)^A6),9)))</f>
        <v>#REF!</v>
      </c>
      <c r="G6" s="7" t="e">
        <f t="shared" ref="G6:G69" si="4">G5+ROUND(F6,9)</f>
        <v>#REF!</v>
      </c>
      <c r="H6" s="8"/>
    </row>
    <row r="7" spans="1:8" x14ac:dyDescent="0.25">
      <c r="A7" s="5">
        <f t="shared" si="1"/>
        <v>4</v>
      </c>
      <c r="B7" s="5">
        <f t="shared" si="2"/>
        <v>4</v>
      </c>
      <c r="C7" s="6" t="e">
        <f t="shared" si="3"/>
        <v>#REF!</v>
      </c>
      <c r="D7" s="5" t="e">
        <f t="shared" si="0"/>
        <v>#REF!</v>
      </c>
      <c r="E7" s="5" t="str">
        <f>IF(ISERROR(MATCH(D7,#REF!,0))=FALSE,"C",IF(ISERROR(MATCH(D7,#REF!,0))=FALSE,"D",""))</f>
        <v/>
      </c>
      <c r="F7" s="12" t="e">
        <f>IF(E7="C",0,IF(E7 ="D",ROUND(1/((1+#REF!)^A7),9) * 2,ROUND(1/((1+#REF!)^A7),9)))</f>
        <v>#REF!</v>
      </c>
      <c r="G7" s="7" t="e">
        <f t="shared" si="4"/>
        <v>#REF!</v>
      </c>
      <c r="H7" s="8"/>
    </row>
    <row r="8" spans="1:8" x14ac:dyDescent="0.25">
      <c r="A8" s="5">
        <f t="shared" si="1"/>
        <v>5</v>
      </c>
      <c r="B8" s="5">
        <f t="shared" si="2"/>
        <v>5</v>
      </c>
      <c r="C8" s="6" t="e">
        <f t="shared" si="3"/>
        <v>#REF!</v>
      </c>
      <c r="D8" s="5" t="e">
        <f t="shared" si="0"/>
        <v>#REF!</v>
      </c>
      <c r="E8" s="5" t="str">
        <f>IF(ISERROR(MATCH(D8,#REF!,0))=FALSE,"C",IF(ISERROR(MATCH(D8,#REF!,0))=FALSE,"D",""))</f>
        <v/>
      </c>
      <c r="F8" s="12" t="e">
        <f>IF(E8="C",0,IF(E8 ="D",ROUND(1/((1+#REF!)^A8),9) * 2,ROUND(1/((1+#REF!)^A8),9)))</f>
        <v>#REF!</v>
      </c>
      <c r="G8" s="7" t="e">
        <f t="shared" si="4"/>
        <v>#REF!</v>
      </c>
      <c r="H8" s="8"/>
    </row>
    <row r="9" spans="1:8" x14ac:dyDescent="0.25">
      <c r="A9" s="5">
        <f t="shared" si="1"/>
        <v>6</v>
      </c>
      <c r="B9" s="5">
        <f t="shared" si="2"/>
        <v>6</v>
      </c>
      <c r="C9" s="6" t="e">
        <f t="shared" si="3"/>
        <v>#REF!</v>
      </c>
      <c r="D9" s="5" t="e">
        <f t="shared" si="0"/>
        <v>#REF!</v>
      </c>
      <c r="E9" s="5" t="str">
        <f>IF(ISERROR(MATCH(D9,#REF!,0))=FALSE,"C",IF(ISERROR(MATCH(D9,#REF!,0))=FALSE,"D",""))</f>
        <v/>
      </c>
      <c r="F9" s="12" t="e">
        <f>IF(E9="C",0,IF(E9 ="D",ROUND(1/((1+#REF!)^A9),9) * 2,ROUND(1/((1+#REF!)^A9),9)))</f>
        <v>#REF!</v>
      </c>
      <c r="G9" s="7" t="e">
        <f t="shared" si="4"/>
        <v>#REF!</v>
      </c>
      <c r="H9" s="8"/>
    </row>
    <row r="10" spans="1:8" x14ac:dyDescent="0.25">
      <c r="A10" s="5">
        <f t="shared" si="1"/>
        <v>7</v>
      </c>
      <c r="B10" s="5">
        <f t="shared" si="2"/>
        <v>7</v>
      </c>
      <c r="C10" s="6" t="e">
        <f t="shared" si="3"/>
        <v>#REF!</v>
      </c>
      <c r="D10" s="5" t="e">
        <f t="shared" si="0"/>
        <v>#REF!</v>
      </c>
      <c r="E10" s="5" t="str">
        <f>IF(ISERROR(MATCH(D10,#REF!,0))=FALSE,"C",IF(ISERROR(MATCH(D10,#REF!,0))=FALSE,"D",""))</f>
        <v/>
      </c>
      <c r="F10" s="12" t="e">
        <f>IF(E10="C",0,IF(E10 ="D",ROUND(1/((1+#REF!)^A10),9) * 2,ROUND(1/((1+#REF!)^A10),9)))</f>
        <v>#REF!</v>
      </c>
      <c r="G10" s="7" t="e">
        <f t="shared" si="4"/>
        <v>#REF!</v>
      </c>
      <c r="H10" s="8"/>
    </row>
    <row r="11" spans="1:8" x14ac:dyDescent="0.25">
      <c r="A11" s="5">
        <f t="shared" si="1"/>
        <v>8</v>
      </c>
      <c r="B11" s="5">
        <f t="shared" si="2"/>
        <v>8</v>
      </c>
      <c r="C11" s="6" t="e">
        <f t="shared" si="3"/>
        <v>#REF!</v>
      </c>
      <c r="D11" s="5" t="e">
        <f t="shared" si="0"/>
        <v>#REF!</v>
      </c>
      <c r="E11" s="5" t="str">
        <f>IF(ISERROR(MATCH(D11,#REF!,0))=FALSE,"C",IF(ISERROR(MATCH(D11,#REF!,0))=FALSE,"D",""))</f>
        <v/>
      </c>
      <c r="F11" s="12" t="e">
        <f>IF(E11="C",0,IF(E11 ="D",ROUND(1/((1+#REF!)^A11),9) * 2,ROUND(1/((1+#REF!)^A11),9)))</f>
        <v>#REF!</v>
      </c>
      <c r="G11" s="7" t="e">
        <f t="shared" si="4"/>
        <v>#REF!</v>
      </c>
      <c r="H11" s="8"/>
    </row>
    <row r="12" spans="1:8" x14ac:dyDescent="0.25">
      <c r="A12" s="5">
        <f t="shared" si="1"/>
        <v>9</v>
      </c>
      <c r="B12" s="5">
        <f t="shared" si="2"/>
        <v>9</v>
      </c>
      <c r="C12" s="6" t="e">
        <f t="shared" si="3"/>
        <v>#REF!</v>
      </c>
      <c r="D12" s="5" t="e">
        <f t="shared" si="0"/>
        <v>#REF!</v>
      </c>
      <c r="E12" s="5" t="str">
        <f>IF(ISERROR(MATCH(D12,#REF!,0))=FALSE,"C",IF(ISERROR(MATCH(D12,#REF!,0))=FALSE,"D",""))</f>
        <v/>
      </c>
      <c r="F12" s="12" t="e">
        <f>IF(E12="C",0,IF(E12 ="D",ROUND(1/((1+#REF!)^A12),9) * 2,ROUND(1/((1+#REF!)^A12),9)))</f>
        <v>#REF!</v>
      </c>
      <c r="G12" s="7" t="e">
        <f t="shared" si="4"/>
        <v>#REF!</v>
      </c>
      <c r="H12" s="8"/>
    </row>
    <row r="13" spans="1:8" x14ac:dyDescent="0.25">
      <c r="A13" s="5">
        <f t="shared" si="1"/>
        <v>10</v>
      </c>
      <c r="B13" s="5">
        <f t="shared" si="2"/>
        <v>10</v>
      </c>
      <c r="C13" s="6" t="e">
        <f t="shared" si="3"/>
        <v>#REF!</v>
      </c>
      <c r="D13" s="5" t="e">
        <f t="shared" si="0"/>
        <v>#REF!</v>
      </c>
      <c r="E13" s="5" t="str">
        <f>IF(ISERROR(MATCH(D13,#REF!,0))=FALSE,"C",IF(ISERROR(MATCH(D13,#REF!,0))=FALSE,"D",""))</f>
        <v/>
      </c>
      <c r="F13" s="12" t="e">
        <f>IF(E13="C",0,IF(E13 ="D",ROUND(1/((1+#REF!)^A13),9) * 2,ROUND(1/((1+#REF!)^A13),9)))</f>
        <v>#REF!</v>
      </c>
      <c r="G13" s="7" t="e">
        <f t="shared" si="4"/>
        <v>#REF!</v>
      </c>
      <c r="H13" s="8"/>
    </row>
    <row r="14" spans="1:8" x14ac:dyDescent="0.25">
      <c r="A14" s="5">
        <f t="shared" si="1"/>
        <v>11</v>
      </c>
      <c r="B14" s="5">
        <f t="shared" si="2"/>
        <v>11</v>
      </c>
      <c r="C14" s="6" t="e">
        <f t="shared" si="3"/>
        <v>#REF!</v>
      </c>
      <c r="D14" s="5" t="e">
        <f t="shared" si="0"/>
        <v>#REF!</v>
      </c>
      <c r="E14" s="5" t="str">
        <f>IF(ISERROR(MATCH(D14,#REF!,0))=FALSE,"C",IF(ISERROR(MATCH(D14,#REF!,0))=FALSE,"D",""))</f>
        <v/>
      </c>
      <c r="F14" s="12" t="e">
        <f>IF(E14="C",0,IF(E14 ="D",ROUND(1/((1+#REF!)^A14),9) * 2,ROUND(1/((1+#REF!)^A14),9)))</f>
        <v>#REF!</v>
      </c>
      <c r="G14" s="7" t="e">
        <f t="shared" si="4"/>
        <v>#REF!</v>
      </c>
      <c r="H14" s="8"/>
    </row>
    <row r="15" spans="1:8" x14ac:dyDescent="0.25">
      <c r="A15" s="5">
        <f t="shared" si="1"/>
        <v>12</v>
      </c>
      <c r="B15" s="5">
        <f t="shared" si="2"/>
        <v>12</v>
      </c>
      <c r="C15" s="6" t="e">
        <f t="shared" si="3"/>
        <v>#REF!</v>
      </c>
      <c r="D15" s="5" t="e">
        <f t="shared" si="0"/>
        <v>#REF!</v>
      </c>
      <c r="E15" s="5" t="str">
        <f>IF(ISERROR(MATCH(D15,#REF!,0))=FALSE,"C",IF(ISERROR(MATCH(D15,#REF!,0))=FALSE,"D",""))</f>
        <v/>
      </c>
      <c r="F15" s="12" t="e">
        <f>IF(E15="C",0,IF(E15 ="D",ROUND(1/((1+#REF!)^A15),9) * 2,ROUND(1/((1+#REF!)^A15),9)))</f>
        <v>#REF!</v>
      </c>
      <c r="G15" s="7" t="e">
        <f t="shared" si="4"/>
        <v>#REF!</v>
      </c>
      <c r="H15" s="8"/>
    </row>
    <row r="16" spans="1:8" x14ac:dyDescent="0.25">
      <c r="A16" s="5">
        <f t="shared" si="1"/>
        <v>13</v>
      </c>
      <c r="B16" s="5">
        <f t="shared" si="2"/>
        <v>13</v>
      </c>
      <c r="C16" s="6" t="e">
        <f t="shared" si="3"/>
        <v>#REF!</v>
      </c>
      <c r="D16" s="5" t="e">
        <f t="shared" si="0"/>
        <v>#REF!</v>
      </c>
      <c r="E16" s="5" t="str">
        <f>IF(ISERROR(MATCH(D16,#REF!,0))=FALSE,"C",IF(ISERROR(MATCH(D16,#REF!,0))=FALSE,"D",""))</f>
        <v/>
      </c>
      <c r="F16" s="12" t="e">
        <f>IF(E16="C",0,IF(E16 ="D",ROUND(1/((1+#REF!)^A16),9) * 2,ROUND(1/((1+#REF!)^A16),9)))</f>
        <v>#REF!</v>
      </c>
      <c r="G16" s="7" t="e">
        <f t="shared" si="4"/>
        <v>#REF!</v>
      </c>
      <c r="H16" s="8"/>
    </row>
    <row r="17" spans="1:8" x14ac:dyDescent="0.25">
      <c r="A17" s="5">
        <f t="shared" si="1"/>
        <v>14</v>
      </c>
      <c r="B17" s="5">
        <f t="shared" si="2"/>
        <v>14</v>
      </c>
      <c r="C17" s="6" t="e">
        <f t="shared" si="3"/>
        <v>#REF!</v>
      </c>
      <c r="D17" s="5" t="e">
        <f t="shared" si="0"/>
        <v>#REF!</v>
      </c>
      <c r="E17" s="5" t="str">
        <f>IF(ISERROR(MATCH(D17,#REF!,0))=FALSE,"C",IF(ISERROR(MATCH(D17,#REF!,0))=FALSE,"D",""))</f>
        <v/>
      </c>
      <c r="F17" s="12" t="e">
        <f>IF(E17="C",0,IF(E17 ="D",ROUND(1/((1+#REF!)^A17),9) * 2,ROUND(1/((1+#REF!)^A17),9)))</f>
        <v>#REF!</v>
      </c>
      <c r="G17" s="7" t="e">
        <f t="shared" si="4"/>
        <v>#REF!</v>
      </c>
      <c r="H17" s="8"/>
    </row>
    <row r="18" spans="1:8" x14ac:dyDescent="0.25">
      <c r="A18" s="5">
        <f t="shared" si="1"/>
        <v>15</v>
      </c>
      <c r="B18" s="5">
        <f t="shared" si="2"/>
        <v>15</v>
      </c>
      <c r="C18" s="6" t="e">
        <f t="shared" si="3"/>
        <v>#REF!</v>
      </c>
      <c r="D18" s="5" t="e">
        <f t="shared" si="0"/>
        <v>#REF!</v>
      </c>
      <c r="E18" s="5" t="str">
        <f>IF(ISERROR(MATCH(D18,#REF!,0))=FALSE,"C",IF(ISERROR(MATCH(D18,#REF!,0))=FALSE,"D",""))</f>
        <v/>
      </c>
      <c r="F18" s="12" t="e">
        <f>IF(E18="C",0,IF(E18 ="D",ROUND(1/((1+#REF!)^A18),9) * 2,ROUND(1/((1+#REF!)^A18),9)))</f>
        <v>#REF!</v>
      </c>
      <c r="G18" s="7" t="e">
        <f t="shared" si="4"/>
        <v>#REF!</v>
      </c>
      <c r="H18" s="8"/>
    </row>
    <row r="19" spans="1:8" x14ac:dyDescent="0.25">
      <c r="A19" s="5">
        <f t="shared" si="1"/>
        <v>16</v>
      </c>
      <c r="B19" s="5">
        <f t="shared" si="2"/>
        <v>16</v>
      </c>
      <c r="C19" s="6" t="e">
        <f t="shared" si="3"/>
        <v>#REF!</v>
      </c>
      <c r="D19" s="5" t="e">
        <f t="shared" si="0"/>
        <v>#REF!</v>
      </c>
      <c r="E19" s="5" t="str">
        <f>IF(ISERROR(MATCH(D19,#REF!,0))=FALSE,"C",IF(ISERROR(MATCH(D19,#REF!,0))=FALSE,"D",""))</f>
        <v/>
      </c>
      <c r="F19" s="12" t="e">
        <f>IF(E19="C",0,IF(E19 ="D",ROUND(1/((1+#REF!)^A19),9) * 2,ROUND(1/((1+#REF!)^A19),9)))</f>
        <v>#REF!</v>
      </c>
      <c r="G19" s="7" t="e">
        <f t="shared" si="4"/>
        <v>#REF!</v>
      </c>
      <c r="H19" s="8"/>
    </row>
    <row r="20" spans="1:8" x14ac:dyDescent="0.25">
      <c r="A20" s="5">
        <f t="shared" si="1"/>
        <v>17</v>
      </c>
      <c r="B20" s="5">
        <f t="shared" si="2"/>
        <v>17</v>
      </c>
      <c r="C20" s="6" t="e">
        <f t="shared" si="3"/>
        <v>#REF!</v>
      </c>
      <c r="D20" s="5" t="e">
        <f t="shared" si="0"/>
        <v>#REF!</v>
      </c>
      <c r="E20" s="5" t="str">
        <f>IF(ISERROR(MATCH(D20,#REF!,0))=FALSE,"C",IF(ISERROR(MATCH(D20,#REF!,0))=FALSE,"D",""))</f>
        <v/>
      </c>
      <c r="F20" s="12" t="e">
        <f>IF(E20="C",0,IF(E20 ="D",ROUND(1/((1+#REF!)^A20),9) * 2,ROUND(1/((1+#REF!)^A20),9)))</f>
        <v>#REF!</v>
      </c>
      <c r="G20" s="7" t="e">
        <f t="shared" si="4"/>
        <v>#REF!</v>
      </c>
      <c r="H20" s="8"/>
    </row>
    <row r="21" spans="1:8" x14ac:dyDescent="0.25">
      <c r="A21" s="5">
        <f t="shared" si="1"/>
        <v>18</v>
      </c>
      <c r="B21" s="5">
        <f t="shared" si="2"/>
        <v>18</v>
      </c>
      <c r="C21" s="6" t="e">
        <f t="shared" si="3"/>
        <v>#REF!</v>
      </c>
      <c r="D21" s="5" t="e">
        <f t="shared" si="0"/>
        <v>#REF!</v>
      </c>
      <c r="E21" s="5" t="str">
        <f>IF(ISERROR(MATCH(D21,#REF!,0))=FALSE,"C",IF(ISERROR(MATCH(D21,#REF!,0))=FALSE,"D",""))</f>
        <v/>
      </c>
      <c r="F21" s="12" t="e">
        <f>IF(E21="C",0,IF(E21 ="D",ROUND(1/((1+#REF!)^A21),9) * 2,ROUND(1/((1+#REF!)^A21),9)))</f>
        <v>#REF!</v>
      </c>
      <c r="G21" s="7" t="e">
        <f t="shared" si="4"/>
        <v>#REF!</v>
      </c>
      <c r="H21" s="8"/>
    </row>
    <row r="22" spans="1:8" x14ac:dyDescent="0.25">
      <c r="A22" s="5">
        <f t="shared" si="1"/>
        <v>19</v>
      </c>
      <c r="B22" s="5">
        <f t="shared" si="2"/>
        <v>19</v>
      </c>
      <c r="C22" s="6" t="e">
        <f t="shared" si="3"/>
        <v>#REF!</v>
      </c>
      <c r="D22" s="5" t="e">
        <f t="shared" si="0"/>
        <v>#REF!</v>
      </c>
      <c r="E22" s="5" t="str">
        <f>IF(ISERROR(MATCH(D22,#REF!,0))=FALSE,"C",IF(ISERROR(MATCH(D22,#REF!,0))=FALSE,"D",""))</f>
        <v/>
      </c>
      <c r="F22" s="12" t="e">
        <f>IF(E22="C",0,IF(E22 ="D",ROUND(1/((1+#REF!)^A22),9) * 2,ROUND(1/((1+#REF!)^A22),9)))</f>
        <v>#REF!</v>
      </c>
      <c r="G22" s="7" t="e">
        <f t="shared" si="4"/>
        <v>#REF!</v>
      </c>
      <c r="H22" s="8"/>
    </row>
    <row r="23" spans="1:8" x14ac:dyDescent="0.25">
      <c r="A23" s="5">
        <f t="shared" si="1"/>
        <v>20</v>
      </c>
      <c r="B23" s="5">
        <f t="shared" si="2"/>
        <v>20</v>
      </c>
      <c r="C23" s="6" t="e">
        <f t="shared" si="3"/>
        <v>#REF!</v>
      </c>
      <c r="D23" s="5" t="e">
        <f t="shared" si="0"/>
        <v>#REF!</v>
      </c>
      <c r="E23" s="5" t="str">
        <f>IF(ISERROR(MATCH(D23,#REF!,0))=FALSE,"C",IF(ISERROR(MATCH(D23,#REF!,0))=FALSE,"D",""))</f>
        <v/>
      </c>
      <c r="F23" s="12" t="e">
        <f>IF(E23="C",0,IF(E23 ="D",ROUND(1/((1+#REF!)^A23),9) * 2,ROUND(1/((1+#REF!)^A23),9)))</f>
        <v>#REF!</v>
      </c>
      <c r="G23" s="7" t="e">
        <f t="shared" si="4"/>
        <v>#REF!</v>
      </c>
      <c r="H23" s="8"/>
    </row>
    <row r="24" spans="1:8" x14ac:dyDescent="0.25">
      <c r="A24" s="5">
        <f t="shared" si="1"/>
        <v>21</v>
      </c>
      <c r="B24" s="5">
        <f t="shared" si="2"/>
        <v>21</v>
      </c>
      <c r="C24" s="6" t="e">
        <f t="shared" si="3"/>
        <v>#REF!</v>
      </c>
      <c r="D24" s="5" t="e">
        <f t="shared" si="0"/>
        <v>#REF!</v>
      </c>
      <c r="E24" s="5" t="str">
        <f>IF(ISERROR(MATCH(D24,#REF!,0))=FALSE,"C",IF(ISERROR(MATCH(D24,#REF!,0))=FALSE,"D",""))</f>
        <v/>
      </c>
      <c r="F24" s="12" t="e">
        <f>IF(E24="C",0,IF(E24 ="D",ROUND(1/((1+#REF!)^A24),9) * 2,ROUND(1/((1+#REF!)^A24),9)))</f>
        <v>#REF!</v>
      </c>
      <c r="G24" s="7" t="e">
        <f t="shared" si="4"/>
        <v>#REF!</v>
      </c>
      <c r="H24" s="8"/>
    </row>
    <row r="25" spans="1:8" x14ac:dyDescent="0.25">
      <c r="A25" s="5">
        <f t="shared" si="1"/>
        <v>22</v>
      </c>
      <c r="B25" s="5">
        <f t="shared" si="2"/>
        <v>22</v>
      </c>
      <c r="C25" s="6" t="e">
        <f t="shared" si="3"/>
        <v>#REF!</v>
      </c>
      <c r="D25" s="5" t="e">
        <f t="shared" si="0"/>
        <v>#REF!</v>
      </c>
      <c r="E25" s="5" t="str">
        <f>IF(ISERROR(MATCH(D25,#REF!,0))=FALSE,"C",IF(ISERROR(MATCH(D25,#REF!,0))=FALSE,"D",""))</f>
        <v/>
      </c>
      <c r="F25" s="12" t="e">
        <f>IF(E25="C",0,IF(E25 ="D",ROUND(1/((1+#REF!)^A25),9) * 2,ROUND(1/((1+#REF!)^A25),9)))</f>
        <v>#REF!</v>
      </c>
      <c r="G25" s="7" t="e">
        <f t="shared" si="4"/>
        <v>#REF!</v>
      </c>
      <c r="H25" s="8"/>
    </row>
    <row r="26" spans="1:8" x14ac:dyDescent="0.25">
      <c r="A26" s="5">
        <f t="shared" si="1"/>
        <v>23</v>
      </c>
      <c r="B26" s="5">
        <f t="shared" si="2"/>
        <v>23</v>
      </c>
      <c r="C26" s="6" t="e">
        <f t="shared" si="3"/>
        <v>#REF!</v>
      </c>
      <c r="D26" s="5" t="e">
        <f t="shared" si="0"/>
        <v>#REF!</v>
      </c>
      <c r="E26" s="5" t="str">
        <f>IF(ISERROR(MATCH(D26,#REF!,0))=FALSE,"C",IF(ISERROR(MATCH(D26,#REF!,0))=FALSE,"D",""))</f>
        <v/>
      </c>
      <c r="F26" s="12" t="e">
        <f>IF(E26="C",0,IF(E26 ="D",ROUND(1/((1+#REF!)^A26),9) * 2,ROUND(1/((1+#REF!)^A26),9)))</f>
        <v>#REF!</v>
      </c>
      <c r="G26" s="7" t="e">
        <f t="shared" si="4"/>
        <v>#REF!</v>
      </c>
      <c r="H26" s="8"/>
    </row>
    <row r="27" spans="1:8" x14ac:dyDescent="0.25">
      <c r="A27" s="5">
        <f t="shared" si="1"/>
        <v>24</v>
      </c>
      <c r="B27" s="5">
        <f t="shared" si="2"/>
        <v>24</v>
      </c>
      <c r="C27" s="6" t="e">
        <f t="shared" si="3"/>
        <v>#REF!</v>
      </c>
      <c r="D27" s="5" t="e">
        <f t="shared" si="0"/>
        <v>#REF!</v>
      </c>
      <c r="E27" s="5" t="str">
        <f>IF(ISERROR(MATCH(D27,#REF!,0))=FALSE,"C",IF(ISERROR(MATCH(D27,#REF!,0))=FALSE,"D",""))</f>
        <v/>
      </c>
      <c r="F27" s="12" t="e">
        <f>IF(E27="C",0,IF(E27 ="D",ROUND(1/((1+#REF!)^A27),9) * 2,ROUND(1/((1+#REF!)^A27),9)))</f>
        <v>#REF!</v>
      </c>
      <c r="G27" s="7" t="e">
        <f t="shared" si="4"/>
        <v>#REF!</v>
      </c>
      <c r="H27" s="8"/>
    </row>
    <row r="28" spans="1:8" x14ac:dyDescent="0.25">
      <c r="A28" s="5">
        <f t="shared" si="1"/>
        <v>25</v>
      </c>
      <c r="B28" s="5">
        <f t="shared" si="2"/>
        <v>25</v>
      </c>
      <c r="C28" s="6" t="e">
        <f t="shared" si="3"/>
        <v>#REF!</v>
      </c>
      <c r="D28" s="5" t="e">
        <f t="shared" si="0"/>
        <v>#REF!</v>
      </c>
      <c r="E28" s="5" t="str">
        <f>IF(ISERROR(MATCH(D28,#REF!,0))=FALSE,"C",IF(ISERROR(MATCH(D28,#REF!,0))=FALSE,"D",""))</f>
        <v/>
      </c>
      <c r="F28" s="12" t="e">
        <f>IF(E28="C",0,IF(E28 ="D",ROUND(1/((1+#REF!)^A28),9) * 2,ROUND(1/((1+#REF!)^A28),9)))</f>
        <v>#REF!</v>
      </c>
      <c r="G28" s="7" t="e">
        <f t="shared" si="4"/>
        <v>#REF!</v>
      </c>
      <c r="H28" s="8"/>
    </row>
    <row r="29" spans="1:8" x14ac:dyDescent="0.25">
      <c r="A29" s="5">
        <f t="shared" si="1"/>
        <v>26</v>
      </c>
      <c r="B29" s="5">
        <f t="shared" si="2"/>
        <v>26</v>
      </c>
      <c r="C29" s="6" t="e">
        <f t="shared" si="3"/>
        <v>#REF!</v>
      </c>
      <c r="D29" s="5" t="e">
        <f t="shared" si="0"/>
        <v>#REF!</v>
      </c>
      <c r="E29" s="5" t="str">
        <f>IF(ISERROR(MATCH(D29,#REF!,0))=FALSE,"C",IF(ISERROR(MATCH(D29,#REF!,0))=FALSE,"D",""))</f>
        <v/>
      </c>
      <c r="F29" s="12" t="e">
        <f>IF(E29="C",0,IF(E29 ="D",ROUND(1/((1+#REF!)^A29),9) * 2,ROUND(1/((1+#REF!)^A29),9)))</f>
        <v>#REF!</v>
      </c>
      <c r="G29" s="7" t="e">
        <f t="shared" si="4"/>
        <v>#REF!</v>
      </c>
      <c r="H29" s="8"/>
    </row>
    <row r="30" spans="1:8" x14ac:dyDescent="0.25">
      <c r="A30" s="5">
        <f t="shared" si="1"/>
        <v>27</v>
      </c>
      <c r="B30" s="5">
        <f t="shared" si="2"/>
        <v>27</v>
      </c>
      <c r="C30" s="6" t="e">
        <f t="shared" si="3"/>
        <v>#REF!</v>
      </c>
      <c r="D30" s="5" t="e">
        <f t="shared" si="0"/>
        <v>#REF!</v>
      </c>
      <c r="E30" s="5" t="str">
        <f>IF(ISERROR(MATCH(D30,#REF!,0))=FALSE,"C",IF(ISERROR(MATCH(D30,#REF!,0))=FALSE,"D",""))</f>
        <v/>
      </c>
      <c r="F30" s="12" t="e">
        <f>IF(E30="C",0,IF(E30 ="D",ROUND(1/((1+#REF!)^A30),9) * 2,ROUND(1/((1+#REF!)^A30),9)))</f>
        <v>#REF!</v>
      </c>
      <c r="G30" s="7" t="e">
        <f t="shared" si="4"/>
        <v>#REF!</v>
      </c>
      <c r="H30" s="8"/>
    </row>
    <row r="31" spans="1:8" x14ac:dyDescent="0.25">
      <c r="A31" s="5">
        <f t="shared" si="1"/>
        <v>28</v>
      </c>
      <c r="B31" s="5">
        <f t="shared" si="2"/>
        <v>28</v>
      </c>
      <c r="C31" s="6" t="e">
        <f t="shared" si="3"/>
        <v>#REF!</v>
      </c>
      <c r="D31" s="5" t="e">
        <f t="shared" si="0"/>
        <v>#REF!</v>
      </c>
      <c r="E31" s="5" t="str">
        <f>IF(ISERROR(MATCH(D31,#REF!,0))=FALSE,"C",IF(ISERROR(MATCH(D31,#REF!,0))=FALSE,"D",""))</f>
        <v/>
      </c>
      <c r="F31" s="12" t="e">
        <f>IF(E31="C",0,IF(E31 ="D",ROUND(1/((1+#REF!)^A31),9) * 2,ROUND(1/((1+#REF!)^A31),9)))</f>
        <v>#REF!</v>
      </c>
      <c r="G31" s="7" t="e">
        <f t="shared" si="4"/>
        <v>#REF!</v>
      </c>
      <c r="H31" s="8"/>
    </row>
    <row r="32" spans="1:8" x14ac:dyDescent="0.25">
      <c r="A32" s="5">
        <f t="shared" si="1"/>
        <v>29</v>
      </c>
      <c r="B32" s="5">
        <f t="shared" si="2"/>
        <v>29</v>
      </c>
      <c r="C32" s="6" t="e">
        <f t="shared" si="3"/>
        <v>#REF!</v>
      </c>
      <c r="D32" s="5" t="e">
        <f t="shared" si="0"/>
        <v>#REF!</v>
      </c>
      <c r="E32" s="5" t="str">
        <f>IF(ISERROR(MATCH(D32,#REF!,0))=FALSE,"C",IF(ISERROR(MATCH(D32,#REF!,0))=FALSE,"D",""))</f>
        <v/>
      </c>
      <c r="F32" s="12" t="e">
        <f>IF(E32="C",0,IF(E32 ="D",ROUND(1/((1+#REF!)^A32),9) * 2,ROUND(1/((1+#REF!)^A32),9)))</f>
        <v>#REF!</v>
      </c>
      <c r="G32" s="7" t="e">
        <f t="shared" si="4"/>
        <v>#REF!</v>
      </c>
      <c r="H32" s="8"/>
    </row>
    <row r="33" spans="1:8" x14ac:dyDescent="0.25">
      <c r="A33" s="5">
        <f t="shared" si="1"/>
        <v>30</v>
      </c>
      <c r="B33" s="5">
        <f t="shared" si="2"/>
        <v>30</v>
      </c>
      <c r="C33" s="6" t="e">
        <f t="shared" si="3"/>
        <v>#REF!</v>
      </c>
      <c r="D33" s="5" t="e">
        <f t="shared" si="0"/>
        <v>#REF!</v>
      </c>
      <c r="E33" s="5" t="str">
        <f>IF(ISERROR(MATCH(D33,#REF!,0))=FALSE,"C",IF(ISERROR(MATCH(D33,#REF!,0))=FALSE,"D",""))</f>
        <v/>
      </c>
      <c r="F33" s="12" t="e">
        <f>IF(E33="C",0,IF(E33 ="D",ROUND(1/((1+#REF!)^A33),9) * 2,ROUND(1/((1+#REF!)^A33),9)))</f>
        <v>#REF!</v>
      </c>
      <c r="G33" s="7" t="e">
        <f t="shared" si="4"/>
        <v>#REF!</v>
      </c>
      <c r="H33" s="8"/>
    </row>
    <row r="34" spans="1:8" x14ac:dyDescent="0.25">
      <c r="A34" s="5">
        <f t="shared" si="1"/>
        <v>31</v>
      </c>
      <c r="B34" s="5">
        <f t="shared" si="2"/>
        <v>31</v>
      </c>
      <c r="C34" s="6" t="e">
        <f t="shared" si="3"/>
        <v>#REF!</v>
      </c>
      <c r="D34" s="5" t="e">
        <f t="shared" si="0"/>
        <v>#REF!</v>
      </c>
      <c r="E34" s="5" t="str">
        <f>IF(ISERROR(MATCH(D34,#REF!,0))=FALSE,"C",IF(ISERROR(MATCH(D34,#REF!,0))=FALSE,"D",""))</f>
        <v/>
      </c>
      <c r="F34" s="12" t="e">
        <f>IF(E34="C",0,IF(E34 ="D",ROUND(1/((1+#REF!)^A34),9) * 2,ROUND(1/((1+#REF!)^A34),9)))</f>
        <v>#REF!</v>
      </c>
      <c r="G34" s="7" t="e">
        <f t="shared" si="4"/>
        <v>#REF!</v>
      </c>
      <c r="H34" s="8"/>
    </row>
    <row r="35" spans="1:8" x14ac:dyDescent="0.25">
      <c r="A35" s="5">
        <f t="shared" si="1"/>
        <v>32</v>
      </c>
      <c r="B35" s="5">
        <f t="shared" si="2"/>
        <v>32</v>
      </c>
      <c r="C35" s="6" t="e">
        <f t="shared" si="3"/>
        <v>#REF!</v>
      </c>
      <c r="D35" s="5" t="e">
        <f t="shared" si="0"/>
        <v>#REF!</v>
      </c>
      <c r="E35" s="5" t="str">
        <f>IF(ISERROR(MATCH(D35,#REF!,0))=FALSE,"C",IF(ISERROR(MATCH(D35,#REF!,0))=FALSE,"D",""))</f>
        <v/>
      </c>
      <c r="F35" s="12" t="e">
        <f>IF(E35="C",0,IF(E35 ="D",ROUND(1/((1+#REF!)^A35),9) * 2,ROUND(1/((1+#REF!)^A35),9)))</f>
        <v>#REF!</v>
      </c>
      <c r="G35" s="7" t="e">
        <f t="shared" si="4"/>
        <v>#REF!</v>
      </c>
      <c r="H35" s="8"/>
    </row>
    <row r="36" spans="1:8" x14ac:dyDescent="0.25">
      <c r="A36" s="5">
        <f t="shared" si="1"/>
        <v>33</v>
      </c>
      <c r="B36" s="5">
        <f t="shared" si="2"/>
        <v>33</v>
      </c>
      <c r="C36" s="6" t="e">
        <f t="shared" si="3"/>
        <v>#REF!</v>
      </c>
      <c r="D36" s="5" t="e">
        <f t="shared" si="0"/>
        <v>#REF!</v>
      </c>
      <c r="E36" s="5" t="str">
        <f>IF(ISERROR(MATCH(D36,#REF!,0))=FALSE,"C",IF(ISERROR(MATCH(D36,#REF!,0))=FALSE,"D",""))</f>
        <v/>
      </c>
      <c r="F36" s="12" t="e">
        <f>IF(E36="C",0,IF(E36 ="D",ROUND(1/((1+#REF!)^A36),9) * 2,ROUND(1/((1+#REF!)^A36),9)))</f>
        <v>#REF!</v>
      </c>
      <c r="G36" s="7" t="e">
        <f t="shared" si="4"/>
        <v>#REF!</v>
      </c>
      <c r="H36" s="8"/>
    </row>
    <row r="37" spans="1:8" x14ac:dyDescent="0.25">
      <c r="A37" s="5">
        <f t="shared" si="1"/>
        <v>34</v>
      </c>
      <c r="B37" s="5">
        <f t="shared" si="2"/>
        <v>34</v>
      </c>
      <c r="C37" s="6" t="e">
        <f t="shared" si="3"/>
        <v>#REF!</v>
      </c>
      <c r="D37" s="5" t="e">
        <f t="shared" si="0"/>
        <v>#REF!</v>
      </c>
      <c r="E37" s="5" t="str">
        <f>IF(ISERROR(MATCH(D37,#REF!,0))=FALSE,"C",IF(ISERROR(MATCH(D37,#REF!,0))=FALSE,"D",""))</f>
        <v/>
      </c>
      <c r="F37" s="12" t="e">
        <f>IF(E37="C",0,IF(E37 ="D",ROUND(1/((1+#REF!)^A37),9) * 2,ROUND(1/((1+#REF!)^A37),9)))</f>
        <v>#REF!</v>
      </c>
      <c r="G37" s="7" t="e">
        <f t="shared" si="4"/>
        <v>#REF!</v>
      </c>
      <c r="H37" s="8"/>
    </row>
    <row r="38" spans="1:8" x14ac:dyDescent="0.25">
      <c r="A38" s="5">
        <f t="shared" si="1"/>
        <v>35</v>
      </c>
      <c r="B38" s="5">
        <f t="shared" si="2"/>
        <v>35</v>
      </c>
      <c r="C38" s="6" t="e">
        <f t="shared" si="3"/>
        <v>#REF!</v>
      </c>
      <c r="D38" s="5" t="e">
        <f t="shared" si="0"/>
        <v>#REF!</v>
      </c>
      <c r="E38" s="5" t="str">
        <f>IF(ISERROR(MATCH(D38,#REF!,0))=FALSE,"C",IF(ISERROR(MATCH(D38,#REF!,0))=FALSE,"D",""))</f>
        <v/>
      </c>
      <c r="F38" s="12" t="e">
        <f>IF(E38="C",0,IF(E38 ="D",ROUND(1/((1+#REF!)^A38),9) * 2,ROUND(1/((1+#REF!)^A38),9)))</f>
        <v>#REF!</v>
      </c>
      <c r="G38" s="7" t="e">
        <f t="shared" si="4"/>
        <v>#REF!</v>
      </c>
      <c r="H38" s="8"/>
    </row>
    <row r="39" spans="1:8" x14ac:dyDescent="0.25">
      <c r="A39" s="5">
        <f t="shared" si="1"/>
        <v>36</v>
      </c>
      <c r="B39" s="5">
        <f t="shared" si="2"/>
        <v>36</v>
      </c>
      <c r="C39" s="6" t="e">
        <f t="shared" si="3"/>
        <v>#REF!</v>
      </c>
      <c r="D39" s="5" t="e">
        <f t="shared" si="0"/>
        <v>#REF!</v>
      </c>
      <c r="E39" s="5" t="str">
        <f>IF(ISERROR(MATCH(D39,#REF!,0))=FALSE,"C",IF(ISERROR(MATCH(D39,#REF!,0))=FALSE,"D",""))</f>
        <v/>
      </c>
      <c r="F39" s="12" t="e">
        <f>IF(E39="C",0,IF(E39 ="D",ROUND(1/((1+#REF!)^A39),9) * 2,ROUND(1/((1+#REF!)^A39),9)))</f>
        <v>#REF!</v>
      </c>
      <c r="G39" s="7" t="e">
        <f t="shared" si="4"/>
        <v>#REF!</v>
      </c>
      <c r="H39" s="8"/>
    </row>
    <row r="40" spans="1:8" x14ac:dyDescent="0.25">
      <c r="A40" s="5">
        <f t="shared" si="1"/>
        <v>37</v>
      </c>
      <c r="B40" s="5">
        <f t="shared" si="2"/>
        <v>37</v>
      </c>
      <c r="C40" s="6" t="e">
        <f t="shared" si="3"/>
        <v>#REF!</v>
      </c>
      <c r="D40" s="5" t="e">
        <f t="shared" si="0"/>
        <v>#REF!</v>
      </c>
      <c r="E40" s="5" t="str">
        <f>IF(ISERROR(MATCH(D40,#REF!,0))=FALSE,"C",IF(ISERROR(MATCH(D40,#REF!,0))=FALSE,"D",""))</f>
        <v/>
      </c>
      <c r="F40" s="12" t="e">
        <f>IF(E40="C",0,IF(E40 ="D",ROUND(1/((1+#REF!)^A40),9) * 2,ROUND(1/((1+#REF!)^A40),9)))</f>
        <v>#REF!</v>
      </c>
      <c r="G40" s="7" t="e">
        <f t="shared" si="4"/>
        <v>#REF!</v>
      </c>
      <c r="H40" s="8"/>
    </row>
    <row r="41" spans="1:8" x14ac:dyDescent="0.25">
      <c r="A41" s="5">
        <f t="shared" si="1"/>
        <v>38</v>
      </c>
      <c r="B41" s="5">
        <f t="shared" si="2"/>
        <v>38</v>
      </c>
      <c r="C41" s="6" t="e">
        <f t="shared" si="3"/>
        <v>#REF!</v>
      </c>
      <c r="D41" s="5" t="e">
        <f t="shared" si="0"/>
        <v>#REF!</v>
      </c>
      <c r="E41" s="5" t="str">
        <f>IF(ISERROR(MATCH(D41,#REF!,0))=FALSE,"C",IF(ISERROR(MATCH(D41,#REF!,0))=FALSE,"D",""))</f>
        <v/>
      </c>
      <c r="F41" s="12" t="e">
        <f>IF(E41="C",0,IF(E41 ="D",ROUND(1/((1+#REF!)^A41),9) * 2,ROUND(1/((1+#REF!)^A41),9)))</f>
        <v>#REF!</v>
      </c>
      <c r="G41" s="7" t="e">
        <f t="shared" si="4"/>
        <v>#REF!</v>
      </c>
      <c r="H41" s="8"/>
    </row>
    <row r="42" spans="1:8" x14ac:dyDescent="0.25">
      <c r="A42" s="5">
        <f t="shared" si="1"/>
        <v>39</v>
      </c>
      <c r="B42" s="5">
        <f t="shared" si="2"/>
        <v>39</v>
      </c>
      <c r="C42" s="6" t="e">
        <f t="shared" si="3"/>
        <v>#REF!</v>
      </c>
      <c r="D42" s="5" t="e">
        <f t="shared" si="0"/>
        <v>#REF!</v>
      </c>
      <c r="E42" s="5" t="str">
        <f>IF(ISERROR(MATCH(D42,#REF!,0))=FALSE,"C",IF(ISERROR(MATCH(D42,#REF!,0))=FALSE,"D",""))</f>
        <v/>
      </c>
      <c r="F42" s="12" t="e">
        <f>IF(E42="C",0,IF(E42 ="D",ROUND(1/((1+#REF!)^A42),9) * 2,ROUND(1/((1+#REF!)^A42),9)))</f>
        <v>#REF!</v>
      </c>
      <c r="G42" s="7" t="e">
        <f t="shared" si="4"/>
        <v>#REF!</v>
      </c>
      <c r="H42" s="8"/>
    </row>
    <row r="43" spans="1:8" x14ac:dyDescent="0.25">
      <c r="A43" s="5">
        <f t="shared" si="1"/>
        <v>40</v>
      </c>
      <c r="B43" s="5">
        <f t="shared" si="2"/>
        <v>40</v>
      </c>
      <c r="C43" s="6" t="e">
        <f t="shared" si="3"/>
        <v>#REF!</v>
      </c>
      <c r="D43" s="5" t="e">
        <f t="shared" si="0"/>
        <v>#REF!</v>
      </c>
      <c r="E43" s="5" t="str">
        <f>IF(ISERROR(MATCH(D43,#REF!,0))=FALSE,"C",IF(ISERROR(MATCH(D43,#REF!,0))=FALSE,"D",""))</f>
        <v/>
      </c>
      <c r="F43" s="12" t="e">
        <f>IF(E43="C",0,IF(E43 ="D",ROUND(1/((1+#REF!)^A43),9) * 2,ROUND(1/((1+#REF!)^A43),9)))</f>
        <v>#REF!</v>
      </c>
      <c r="G43" s="7" t="e">
        <f t="shared" si="4"/>
        <v>#REF!</v>
      </c>
      <c r="H43" s="8"/>
    </row>
    <row r="44" spans="1:8" x14ac:dyDescent="0.25">
      <c r="A44" s="5">
        <f t="shared" si="1"/>
        <v>41</v>
      </c>
      <c r="B44" s="5">
        <f t="shared" si="2"/>
        <v>41</v>
      </c>
      <c r="C44" s="6" t="e">
        <f t="shared" si="3"/>
        <v>#REF!</v>
      </c>
      <c r="D44" s="5" t="e">
        <f t="shared" si="0"/>
        <v>#REF!</v>
      </c>
      <c r="E44" s="5" t="str">
        <f>IF(ISERROR(MATCH(D44,#REF!,0))=FALSE,"C",IF(ISERROR(MATCH(D44,#REF!,0))=FALSE,"D",""))</f>
        <v/>
      </c>
      <c r="F44" s="12" t="e">
        <f>IF(E44="C",0,IF(E44 ="D",ROUND(1/((1+#REF!)^A44),9) * 2,ROUND(1/((1+#REF!)^A44),9)))</f>
        <v>#REF!</v>
      </c>
      <c r="G44" s="7" t="e">
        <f t="shared" si="4"/>
        <v>#REF!</v>
      </c>
      <c r="H44" s="8"/>
    </row>
    <row r="45" spans="1:8" x14ac:dyDescent="0.25">
      <c r="A45" s="5">
        <f t="shared" si="1"/>
        <v>42</v>
      </c>
      <c r="B45" s="5">
        <f t="shared" si="2"/>
        <v>42</v>
      </c>
      <c r="C45" s="6" t="e">
        <f t="shared" si="3"/>
        <v>#REF!</v>
      </c>
      <c r="D45" s="5" t="e">
        <f t="shared" si="0"/>
        <v>#REF!</v>
      </c>
      <c r="E45" s="5" t="str">
        <f>IF(ISERROR(MATCH(D45,#REF!,0))=FALSE,"C",IF(ISERROR(MATCH(D45,#REF!,0))=FALSE,"D",""))</f>
        <v/>
      </c>
      <c r="F45" s="12" t="e">
        <f>IF(E45="C",0,IF(E45 ="D",ROUND(1/((1+#REF!)^A45),9) * 2,ROUND(1/((1+#REF!)^A45),9)))</f>
        <v>#REF!</v>
      </c>
      <c r="G45" s="7" t="e">
        <f t="shared" si="4"/>
        <v>#REF!</v>
      </c>
      <c r="H45" s="8"/>
    </row>
    <row r="46" spans="1:8" x14ac:dyDescent="0.25">
      <c r="A46" s="5">
        <f t="shared" si="1"/>
        <v>43</v>
      </c>
      <c r="B46" s="5">
        <f t="shared" si="2"/>
        <v>43</v>
      </c>
      <c r="C46" s="6" t="e">
        <f t="shared" si="3"/>
        <v>#REF!</v>
      </c>
      <c r="D46" s="5" t="e">
        <f t="shared" si="0"/>
        <v>#REF!</v>
      </c>
      <c r="E46" s="5" t="str">
        <f>IF(ISERROR(MATCH(D46,#REF!,0))=FALSE,"C",IF(ISERROR(MATCH(D46,#REF!,0))=FALSE,"D",""))</f>
        <v/>
      </c>
      <c r="F46" s="12" t="e">
        <f>IF(E46="C",0,IF(E46 ="D",ROUND(1/((1+#REF!)^A46),9) * 2,ROUND(1/((1+#REF!)^A46),9)))</f>
        <v>#REF!</v>
      </c>
      <c r="G46" s="7" t="e">
        <f t="shared" si="4"/>
        <v>#REF!</v>
      </c>
      <c r="H46" s="8"/>
    </row>
    <row r="47" spans="1:8" x14ac:dyDescent="0.25">
      <c r="A47" s="5">
        <f t="shared" si="1"/>
        <v>44</v>
      </c>
      <c r="B47" s="5">
        <f t="shared" si="2"/>
        <v>44</v>
      </c>
      <c r="C47" s="6" t="e">
        <f t="shared" si="3"/>
        <v>#REF!</v>
      </c>
      <c r="D47" s="5" t="e">
        <f t="shared" si="0"/>
        <v>#REF!</v>
      </c>
      <c r="E47" s="5" t="str">
        <f>IF(ISERROR(MATCH(D47,#REF!,0))=FALSE,"C",IF(ISERROR(MATCH(D47,#REF!,0))=FALSE,"D",""))</f>
        <v/>
      </c>
      <c r="F47" s="12" t="e">
        <f>IF(E47="C",0,IF(E47 ="D",ROUND(1/((1+#REF!)^A47),9) * 2,ROUND(1/((1+#REF!)^A47),9)))</f>
        <v>#REF!</v>
      </c>
      <c r="G47" s="7" t="e">
        <f t="shared" si="4"/>
        <v>#REF!</v>
      </c>
      <c r="H47" s="8"/>
    </row>
    <row r="48" spans="1:8" x14ac:dyDescent="0.25">
      <c r="A48" s="5">
        <f t="shared" si="1"/>
        <v>45</v>
      </c>
      <c r="B48" s="5">
        <f t="shared" si="2"/>
        <v>45</v>
      </c>
      <c r="C48" s="6" t="e">
        <f t="shared" si="3"/>
        <v>#REF!</v>
      </c>
      <c r="D48" s="5" t="e">
        <f t="shared" si="0"/>
        <v>#REF!</v>
      </c>
      <c r="E48" s="5" t="str">
        <f>IF(ISERROR(MATCH(D48,#REF!,0))=FALSE,"C",IF(ISERROR(MATCH(D48,#REF!,0))=FALSE,"D",""))</f>
        <v/>
      </c>
      <c r="F48" s="12" t="e">
        <f>IF(E48="C",0,IF(E48 ="D",ROUND(1/((1+#REF!)^A48),9) * 2,ROUND(1/((1+#REF!)^A48),9)))</f>
        <v>#REF!</v>
      </c>
      <c r="G48" s="7" t="e">
        <f t="shared" si="4"/>
        <v>#REF!</v>
      </c>
      <c r="H48" s="8"/>
    </row>
    <row r="49" spans="1:8" x14ac:dyDescent="0.25">
      <c r="A49" s="5">
        <f t="shared" si="1"/>
        <v>46</v>
      </c>
      <c r="B49" s="5">
        <f t="shared" si="2"/>
        <v>46</v>
      </c>
      <c r="C49" s="6" t="e">
        <f t="shared" si="3"/>
        <v>#REF!</v>
      </c>
      <c r="D49" s="5" t="e">
        <f t="shared" si="0"/>
        <v>#REF!</v>
      </c>
      <c r="E49" s="5" t="str">
        <f>IF(ISERROR(MATCH(D49,#REF!,0))=FALSE,"C",IF(ISERROR(MATCH(D49,#REF!,0))=FALSE,"D",""))</f>
        <v/>
      </c>
      <c r="F49" s="12" t="e">
        <f>IF(E49="C",0,IF(E49 ="D",ROUND(1/((1+#REF!)^A49),9) * 2,ROUND(1/((1+#REF!)^A49),9)))</f>
        <v>#REF!</v>
      </c>
      <c r="G49" s="7" t="e">
        <f t="shared" si="4"/>
        <v>#REF!</v>
      </c>
      <c r="H49" s="8"/>
    </row>
    <row r="50" spans="1:8" x14ac:dyDescent="0.25">
      <c r="A50" s="5">
        <f t="shared" si="1"/>
        <v>47</v>
      </c>
      <c r="B50" s="5">
        <f t="shared" si="2"/>
        <v>47</v>
      </c>
      <c r="C50" s="6" t="e">
        <f t="shared" si="3"/>
        <v>#REF!</v>
      </c>
      <c r="D50" s="5" t="e">
        <f t="shared" si="0"/>
        <v>#REF!</v>
      </c>
      <c r="E50" s="5" t="str">
        <f>IF(ISERROR(MATCH(D50,#REF!,0))=FALSE,"C",IF(ISERROR(MATCH(D50,#REF!,0))=FALSE,"D",""))</f>
        <v/>
      </c>
      <c r="F50" s="12" t="e">
        <f>IF(E50="C",0,IF(E50 ="D",ROUND(1/((1+#REF!)^A50),9) * 2,ROUND(1/((1+#REF!)^A50),9)))</f>
        <v>#REF!</v>
      </c>
      <c r="G50" s="7" t="e">
        <f t="shared" si="4"/>
        <v>#REF!</v>
      </c>
      <c r="H50" s="8"/>
    </row>
    <row r="51" spans="1:8" x14ac:dyDescent="0.25">
      <c r="A51" s="5">
        <f t="shared" si="1"/>
        <v>48</v>
      </c>
      <c r="B51" s="5">
        <f t="shared" si="2"/>
        <v>48</v>
      </c>
      <c r="C51" s="6" t="e">
        <f t="shared" si="3"/>
        <v>#REF!</v>
      </c>
      <c r="D51" s="5" t="e">
        <f t="shared" si="0"/>
        <v>#REF!</v>
      </c>
      <c r="E51" s="5" t="str">
        <f>IF(ISERROR(MATCH(D51,#REF!,0))=FALSE,"C",IF(ISERROR(MATCH(D51,#REF!,0))=FALSE,"D",""))</f>
        <v/>
      </c>
      <c r="F51" s="12" t="e">
        <f>IF(E51="C",0,IF(E51 ="D",ROUND(1/((1+#REF!)^A51),9) * 2,ROUND(1/((1+#REF!)^A51),9)))</f>
        <v>#REF!</v>
      </c>
      <c r="G51" s="7" t="e">
        <f t="shared" si="4"/>
        <v>#REF!</v>
      </c>
      <c r="H51" s="8"/>
    </row>
    <row r="52" spans="1:8" x14ac:dyDescent="0.25">
      <c r="A52" s="5">
        <f t="shared" si="1"/>
        <v>49</v>
      </c>
      <c r="B52" s="5">
        <f t="shared" si="2"/>
        <v>49</v>
      </c>
      <c r="C52" s="6" t="e">
        <f t="shared" si="3"/>
        <v>#REF!</v>
      </c>
      <c r="D52" s="5" t="e">
        <f t="shared" si="0"/>
        <v>#REF!</v>
      </c>
      <c r="E52" s="5" t="str">
        <f>IF(ISERROR(MATCH(D52,#REF!,0))=FALSE,"C",IF(ISERROR(MATCH(D52,#REF!,0))=FALSE,"D",""))</f>
        <v/>
      </c>
      <c r="F52" s="12" t="e">
        <f>IF(E52="C",0,IF(E52 ="D",ROUND(1/((1+#REF!)^A52),9) * 2,ROUND(1/((1+#REF!)^A52),9)))</f>
        <v>#REF!</v>
      </c>
      <c r="G52" s="7" t="e">
        <f t="shared" si="4"/>
        <v>#REF!</v>
      </c>
      <c r="H52" s="8"/>
    </row>
    <row r="53" spans="1:8" x14ac:dyDescent="0.25">
      <c r="A53" s="5">
        <f t="shared" si="1"/>
        <v>50</v>
      </c>
      <c r="B53" s="5">
        <f t="shared" si="2"/>
        <v>50</v>
      </c>
      <c r="C53" s="6" t="e">
        <f t="shared" si="3"/>
        <v>#REF!</v>
      </c>
      <c r="D53" s="5" t="e">
        <f t="shared" si="0"/>
        <v>#REF!</v>
      </c>
      <c r="E53" s="5" t="str">
        <f>IF(ISERROR(MATCH(D53,#REF!,0))=FALSE,"C",IF(ISERROR(MATCH(D53,#REF!,0))=FALSE,"D",""))</f>
        <v/>
      </c>
      <c r="F53" s="12" t="e">
        <f>IF(E53="C",0,IF(E53 ="D",ROUND(1/((1+#REF!)^A53),9) * 2,ROUND(1/((1+#REF!)^A53),9)))</f>
        <v>#REF!</v>
      </c>
      <c r="G53" s="7" t="e">
        <f t="shared" si="4"/>
        <v>#REF!</v>
      </c>
      <c r="H53" s="8"/>
    </row>
    <row r="54" spans="1:8" x14ac:dyDescent="0.25">
      <c r="A54" s="5">
        <f t="shared" si="1"/>
        <v>51</v>
      </c>
      <c r="B54" s="5">
        <f t="shared" si="2"/>
        <v>51</v>
      </c>
      <c r="C54" s="6" t="e">
        <f t="shared" si="3"/>
        <v>#REF!</v>
      </c>
      <c r="D54" s="5" t="e">
        <f t="shared" si="0"/>
        <v>#REF!</v>
      </c>
      <c r="E54" s="5" t="str">
        <f>IF(ISERROR(MATCH(D54,#REF!,0))=FALSE,"C",IF(ISERROR(MATCH(D54,#REF!,0))=FALSE,"D",""))</f>
        <v/>
      </c>
      <c r="F54" s="12" t="e">
        <f>IF(E54="C",0,IF(E54 ="D",ROUND(1/((1+#REF!)^A54),9) * 2,ROUND(1/((1+#REF!)^A54),9)))</f>
        <v>#REF!</v>
      </c>
      <c r="G54" s="7" t="e">
        <f t="shared" si="4"/>
        <v>#REF!</v>
      </c>
      <c r="H54" s="8"/>
    </row>
    <row r="55" spans="1:8" x14ac:dyDescent="0.25">
      <c r="A55" s="5">
        <f t="shared" si="1"/>
        <v>52</v>
      </c>
      <c r="B55" s="5">
        <f t="shared" si="2"/>
        <v>52</v>
      </c>
      <c r="C55" s="6" t="e">
        <f t="shared" si="3"/>
        <v>#REF!</v>
      </c>
      <c r="D55" s="5" t="e">
        <f t="shared" si="0"/>
        <v>#REF!</v>
      </c>
      <c r="E55" s="5" t="str">
        <f>IF(ISERROR(MATCH(D55,#REF!,0))=FALSE,"C",IF(ISERROR(MATCH(D55,#REF!,0))=FALSE,"D",""))</f>
        <v/>
      </c>
      <c r="F55" s="12" t="e">
        <f>IF(E55="C",0,IF(E55 ="D",ROUND(1/((1+#REF!)^A55),9) * 2,ROUND(1/((1+#REF!)^A55),9)))</f>
        <v>#REF!</v>
      </c>
      <c r="G55" s="7" t="e">
        <f t="shared" si="4"/>
        <v>#REF!</v>
      </c>
      <c r="H55" s="8"/>
    </row>
    <row r="56" spans="1:8" x14ac:dyDescent="0.25">
      <c r="A56" s="5">
        <f t="shared" si="1"/>
        <v>53</v>
      </c>
      <c r="B56" s="5">
        <f t="shared" si="2"/>
        <v>53</v>
      </c>
      <c r="C56" s="6" t="e">
        <f t="shared" si="3"/>
        <v>#REF!</v>
      </c>
      <c r="D56" s="5" t="e">
        <f t="shared" si="0"/>
        <v>#REF!</v>
      </c>
      <c r="E56" s="5" t="str">
        <f>IF(ISERROR(MATCH(D56,#REF!,0))=FALSE,"C",IF(ISERROR(MATCH(D56,#REF!,0))=FALSE,"D",""))</f>
        <v/>
      </c>
      <c r="F56" s="12" t="e">
        <f>IF(E56="C",0,IF(E56 ="D",ROUND(1/((1+#REF!)^A56),9) * 2,ROUND(1/((1+#REF!)^A56),9)))</f>
        <v>#REF!</v>
      </c>
      <c r="G56" s="7" t="e">
        <f t="shared" si="4"/>
        <v>#REF!</v>
      </c>
      <c r="H56" s="8"/>
    </row>
    <row r="57" spans="1:8" x14ac:dyDescent="0.25">
      <c r="A57" s="5">
        <f t="shared" si="1"/>
        <v>54</v>
      </c>
      <c r="B57" s="5">
        <f t="shared" si="2"/>
        <v>54</v>
      </c>
      <c r="C57" s="6" t="e">
        <f t="shared" si="3"/>
        <v>#REF!</v>
      </c>
      <c r="D57" s="5" t="e">
        <f t="shared" si="0"/>
        <v>#REF!</v>
      </c>
      <c r="E57" s="5" t="str">
        <f>IF(ISERROR(MATCH(D57,#REF!,0))=FALSE,"C",IF(ISERROR(MATCH(D57,#REF!,0))=FALSE,"D",""))</f>
        <v/>
      </c>
      <c r="F57" s="12" t="e">
        <f>IF(E57="C",0,IF(E57 ="D",ROUND(1/((1+#REF!)^A57),9) * 2,ROUND(1/((1+#REF!)^A57),9)))</f>
        <v>#REF!</v>
      </c>
      <c r="G57" s="7" t="e">
        <f t="shared" si="4"/>
        <v>#REF!</v>
      </c>
      <c r="H57" s="8"/>
    </row>
    <row r="58" spans="1:8" x14ac:dyDescent="0.25">
      <c r="A58" s="5">
        <f t="shared" si="1"/>
        <v>55</v>
      </c>
      <c r="B58" s="5">
        <f t="shared" si="2"/>
        <v>55</v>
      </c>
      <c r="C58" s="6" t="e">
        <f t="shared" si="3"/>
        <v>#REF!</v>
      </c>
      <c r="D58" s="5" t="e">
        <f t="shared" si="0"/>
        <v>#REF!</v>
      </c>
      <c r="E58" s="5" t="str">
        <f>IF(ISERROR(MATCH(D58,#REF!,0))=FALSE,"C",IF(ISERROR(MATCH(D58,#REF!,0))=FALSE,"D",""))</f>
        <v/>
      </c>
      <c r="F58" s="12" t="e">
        <f>IF(E58="C",0,IF(E58 ="D",ROUND(1/((1+#REF!)^A58),9) * 2,ROUND(1/((1+#REF!)^A58),9)))</f>
        <v>#REF!</v>
      </c>
      <c r="G58" s="7" t="e">
        <f t="shared" si="4"/>
        <v>#REF!</v>
      </c>
      <c r="H58" s="8"/>
    </row>
    <row r="59" spans="1:8" x14ac:dyDescent="0.25">
      <c r="A59" s="5">
        <f t="shared" si="1"/>
        <v>56</v>
      </c>
      <c r="B59" s="5">
        <f t="shared" si="2"/>
        <v>56</v>
      </c>
      <c r="C59" s="6" t="e">
        <f t="shared" si="3"/>
        <v>#REF!</v>
      </c>
      <c r="D59" s="5" t="e">
        <f t="shared" si="0"/>
        <v>#REF!</v>
      </c>
      <c r="E59" s="5" t="str">
        <f>IF(ISERROR(MATCH(D59,#REF!,0))=FALSE,"C",IF(ISERROR(MATCH(D59,#REF!,0))=FALSE,"D",""))</f>
        <v/>
      </c>
      <c r="F59" s="12" t="e">
        <f>IF(E59="C",0,IF(E59 ="D",ROUND(1/((1+#REF!)^A59),9) * 2,ROUND(1/((1+#REF!)^A59),9)))</f>
        <v>#REF!</v>
      </c>
      <c r="G59" s="7" t="e">
        <f t="shared" si="4"/>
        <v>#REF!</v>
      </c>
      <c r="H59" s="8"/>
    </row>
    <row r="60" spans="1:8" x14ac:dyDescent="0.25">
      <c r="A60" s="5">
        <f t="shared" si="1"/>
        <v>57</v>
      </c>
      <c r="B60" s="5">
        <f t="shared" si="2"/>
        <v>57</v>
      </c>
      <c r="C60" s="6" t="e">
        <f t="shared" si="3"/>
        <v>#REF!</v>
      </c>
      <c r="D60" s="5" t="e">
        <f t="shared" si="0"/>
        <v>#REF!</v>
      </c>
      <c r="E60" s="5" t="str">
        <f>IF(ISERROR(MATCH(D60,#REF!,0))=FALSE,"C",IF(ISERROR(MATCH(D60,#REF!,0))=FALSE,"D",""))</f>
        <v/>
      </c>
      <c r="F60" s="12" t="e">
        <f>IF(E60="C",0,IF(E60 ="D",ROUND(1/((1+#REF!)^A60),9) * 2,ROUND(1/((1+#REF!)^A60),9)))</f>
        <v>#REF!</v>
      </c>
      <c r="G60" s="7" t="e">
        <f t="shared" si="4"/>
        <v>#REF!</v>
      </c>
      <c r="H60" s="8"/>
    </row>
    <row r="61" spans="1:8" x14ac:dyDescent="0.25">
      <c r="A61" s="5">
        <f t="shared" si="1"/>
        <v>58</v>
      </c>
      <c r="B61" s="5">
        <f t="shared" si="2"/>
        <v>58</v>
      </c>
      <c r="C61" s="6" t="e">
        <f t="shared" si="3"/>
        <v>#REF!</v>
      </c>
      <c r="D61" s="5" t="e">
        <f t="shared" si="0"/>
        <v>#REF!</v>
      </c>
      <c r="E61" s="5" t="str">
        <f>IF(ISERROR(MATCH(D61,#REF!,0))=FALSE,"C",IF(ISERROR(MATCH(D61,#REF!,0))=FALSE,"D",""))</f>
        <v/>
      </c>
      <c r="F61" s="12" t="e">
        <f>IF(E61="C",0,IF(E61 ="D",ROUND(1/((1+#REF!)^A61),9) * 2,ROUND(1/((1+#REF!)^A61),9)))</f>
        <v>#REF!</v>
      </c>
      <c r="G61" s="7" t="e">
        <f t="shared" si="4"/>
        <v>#REF!</v>
      </c>
      <c r="H61" s="8"/>
    </row>
    <row r="62" spans="1:8" x14ac:dyDescent="0.25">
      <c r="A62" s="5">
        <f t="shared" si="1"/>
        <v>59</v>
      </c>
      <c r="B62" s="5">
        <f t="shared" si="2"/>
        <v>59</v>
      </c>
      <c r="C62" s="6" t="e">
        <f t="shared" si="3"/>
        <v>#REF!</v>
      </c>
      <c r="D62" s="5" t="e">
        <f t="shared" si="0"/>
        <v>#REF!</v>
      </c>
      <c r="E62" s="5" t="str">
        <f>IF(ISERROR(MATCH(D62,#REF!,0))=FALSE,"C",IF(ISERROR(MATCH(D62,#REF!,0))=FALSE,"D",""))</f>
        <v/>
      </c>
      <c r="F62" s="12" t="e">
        <f>IF(E62="C",0,IF(E62 ="D",ROUND(1/((1+#REF!)^A62),9) * 2,ROUND(1/((1+#REF!)^A62),9)))</f>
        <v>#REF!</v>
      </c>
      <c r="G62" s="7" t="e">
        <f t="shared" si="4"/>
        <v>#REF!</v>
      </c>
      <c r="H62" s="8"/>
    </row>
    <row r="63" spans="1:8" x14ac:dyDescent="0.25">
      <c r="A63" s="5">
        <f t="shared" si="1"/>
        <v>60</v>
      </c>
      <c r="B63" s="5">
        <f t="shared" si="2"/>
        <v>60</v>
      </c>
      <c r="C63" s="6" t="e">
        <f t="shared" si="3"/>
        <v>#REF!</v>
      </c>
      <c r="D63" s="5" t="e">
        <f t="shared" si="0"/>
        <v>#REF!</v>
      </c>
      <c r="E63" s="5" t="str">
        <f>IF(ISERROR(MATCH(D63,#REF!,0))=FALSE,"C",IF(ISERROR(MATCH(D63,#REF!,0))=FALSE,"D",""))</f>
        <v/>
      </c>
      <c r="F63" s="12" t="e">
        <f>IF(E63="C",0,IF(E63 ="D",ROUND(1/((1+#REF!)^A63),9) * 2,ROUND(1/((1+#REF!)^A63),9)))</f>
        <v>#REF!</v>
      </c>
      <c r="G63" s="7" t="e">
        <f t="shared" si="4"/>
        <v>#REF!</v>
      </c>
      <c r="H63" s="8"/>
    </row>
    <row r="64" spans="1:8" x14ac:dyDescent="0.25">
      <c r="A64" s="5">
        <f t="shared" si="1"/>
        <v>61</v>
      </c>
      <c r="B64" s="5">
        <f t="shared" si="2"/>
        <v>61</v>
      </c>
      <c r="C64" s="6" t="e">
        <f t="shared" si="3"/>
        <v>#REF!</v>
      </c>
      <c r="D64" s="5" t="e">
        <f t="shared" si="0"/>
        <v>#REF!</v>
      </c>
      <c r="E64" s="5" t="str">
        <f>IF(ISERROR(MATCH(D64,#REF!,0))=FALSE,"C",IF(ISERROR(MATCH(D64,#REF!,0))=FALSE,"D",""))</f>
        <v/>
      </c>
      <c r="F64" s="12" t="e">
        <f>IF(E64="C",0,IF(E64 ="D",ROUND(1/((1+#REF!)^A64),9) * 2,ROUND(1/((1+#REF!)^A64),9)))</f>
        <v>#REF!</v>
      </c>
      <c r="G64" s="7" t="e">
        <f t="shared" si="4"/>
        <v>#REF!</v>
      </c>
      <c r="H64" s="8"/>
    </row>
    <row r="65" spans="1:8" x14ac:dyDescent="0.25">
      <c r="A65" s="5">
        <f t="shared" si="1"/>
        <v>62</v>
      </c>
      <c r="B65" s="5">
        <f t="shared" si="2"/>
        <v>62</v>
      </c>
      <c r="C65" s="6" t="e">
        <f t="shared" si="3"/>
        <v>#REF!</v>
      </c>
      <c r="D65" s="5" t="e">
        <f t="shared" si="0"/>
        <v>#REF!</v>
      </c>
      <c r="E65" s="5" t="str">
        <f>IF(ISERROR(MATCH(D65,#REF!,0))=FALSE,"C",IF(ISERROR(MATCH(D65,#REF!,0))=FALSE,"D",""))</f>
        <v/>
      </c>
      <c r="F65" s="12" t="e">
        <f>IF(E65="C",0,IF(E65 ="D",ROUND(1/((1+#REF!)^A65),9) * 2,ROUND(1/((1+#REF!)^A65),9)))</f>
        <v>#REF!</v>
      </c>
      <c r="G65" s="7" t="e">
        <f t="shared" si="4"/>
        <v>#REF!</v>
      </c>
      <c r="H65" s="8"/>
    </row>
    <row r="66" spans="1:8" x14ac:dyDescent="0.25">
      <c r="A66" s="5">
        <f t="shared" si="1"/>
        <v>63</v>
      </c>
      <c r="B66" s="5">
        <f t="shared" si="2"/>
        <v>63</v>
      </c>
      <c r="C66" s="6" t="e">
        <f t="shared" si="3"/>
        <v>#REF!</v>
      </c>
      <c r="D66" s="5" t="e">
        <f t="shared" si="0"/>
        <v>#REF!</v>
      </c>
      <c r="E66" s="5" t="str">
        <f>IF(ISERROR(MATCH(D66,#REF!,0))=FALSE,"C",IF(ISERROR(MATCH(D66,#REF!,0))=FALSE,"D",""))</f>
        <v/>
      </c>
      <c r="F66" s="12" t="e">
        <f>IF(E66="C",0,IF(E66 ="D",ROUND(1/((1+#REF!)^A66),9) * 2,ROUND(1/((1+#REF!)^A66),9)))</f>
        <v>#REF!</v>
      </c>
      <c r="G66" s="7" t="e">
        <f t="shared" si="4"/>
        <v>#REF!</v>
      </c>
      <c r="H66" s="8"/>
    </row>
    <row r="67" spans="1:8" x14ac:dyDescent="0.25">
      <c r="A67" s="5">
        <f t="shared" si="1"/>
        <v>64</v>
      </c>
      <c r="B67" s="5">
        <f t="shared" si="2"/>
        <v>64</v>
      </c>
      <c r="C67" s="6" t="e">
        <f t="shared" si="3"/>
        <v>#REF!</v>
      </c>
      <c r="D67" s="5" t="e">
        <f t="shared" si="0"/>
        <v>#REF!</v>
      </c>
      <c r="E67" s="5" t="str">
        <f>IF(ISERROR(MATCH(D67,#REF!,0))=FALSE,"C",IF(ISERROR(MATCH(D67,#REF!,0))=FALSE,"D",""))</f>
        <v/>
      </c>
      <c r="F67" s="12" t="e">
        <f>IF(E67="C",0,IF(E67 ="D",ROUND(1/((1+#REF!)^A67),9) * 2,ROUND(1/((1+#REF!)^A67),9)))</f>
        <v>#REF!</v>
      </c>
      <c r="G67" s="7" t="e">
        <f t="shared" si="4"/>
        <v>#REF!</v>
      </c>
      <c r="H67" s="8"/>
    </row>
    <row r="68" spans="1:8" x14ac:dyDescent="0.25">
      <c r="A68" s="5">
        <f t="shared" si="1"/>
        <v>65</v>
      </c>
      <c r="B68" s="5">
        <f t="shared" si="2"/>
        <v>65</v>
      </c>
      <c r="C68" s="6" t="e">
        <f t="shared" si="3"/>
        <v>#REF!</v>
      </c>
      <c r="D68" s="5" t="e">
        <f t="shared" ref="D68:D99" si="5">MONTH(C68)</f>
        <v>#REF!</v>
      </c>
      <c r="E68" s="5" t="str">
        <f>IF(ISERROR(MATCH(D68,#REF!,0))=FALSE,"C",IF(ISERROR(MATCH(D68,#REF!,0))=FALSE,"D",""))</f>
        <v/>
      </c>
      <c r="F68" s="12" t="e">
        <f>IF(E68="C",0,IF(E68 ="D",ROUND(1/((1+#REF!)^A68),9) * 2,ROUND(1/((1+#REF!)^A68),9)))</f>
        <v>#REF!</v>
      </c>
      <c r="G68" s="7" t="e">
        <f t="shared" si="4"/>
        <v>#REF!</v>
      </c>
      <c r="H68" s="8"/>
    </row>
    <row r="69" spans="1:8" x14ac:dyDescent="0.25">
      <c r="A69" s="5">
        <f t="shared" ref="A69:A132" si="6">A68+1</f>
        <v>66</v>
      </c>
      <c r="B69" s="5">
        <f t="shared" ref="B69:B99" si="7">IF(E69&lt;&gt;"C",IF(ISERROR(1+B68)=TRUE,1,1+B68),IF(ISNUMBER(B68),B68,1))</f>
        <v>66</v>
      </c>
      <c r="C69" s="6" t="e">
        <f t="shared" ref="C69:C132" si="8">DATE(YEAR(C68) + 1/12,MONTH(C68)+1,DAY(C68))</f>
        <v>#REF!</v>
      </c>
      <c r="D69" s="5" t="e">
        <f t="shared" si="5"/>
        <v>#REF!</v>
      </c>
      <c r="E69" s="5" t="str">
        <f>IF(ISERROR(MATCH(D69,#REF!,0))=FALSE,"C",IF(ISERROR(MATCH(D69,#REF!,0))=FALSE,"D",""))</f>
        <v/>
      </c>
      <c r="F69" s="12" t="e">
        <f>IF(E69="C",0,IF(E69 ="D",ROUND(1/((1+#REF!)^A69),9) * 2,ROUND(1/((1+#REF!)^A69),9)))</f>
        <v>#REF!</v>
      </c>
      <c r="G69" s="7" t="e">
        <f t="shared" si="4"/>
        <v>#REF!</v>
      </c>
      <c r="H69" s="8"/>
    </row>
    <row r="70" spans="1:8" x14ac:dyDescent="0.25">
      <c r="A70" s="5">
        <f t="shared" si="6"/>
        <v>67</v>
      </c>
      <c r="B70" s="5">
        <f t="shared" si="7"/>
        <v>67</v>
      </c>
      <c r="C70" s="6" t="e">
        <f t="shared" si="8"/>
        <v>#REF!</v>
      </c>
      <c r="D70" s="5" t="e">
        <f t="shared" si="5"/>
        <v>#REF!</v>
      </c>
      <c r="E70" s="5" t="str">
        <f>IF(ISERROR(MATCH(D70,#REF!,0))=FALSE,"C",IF(ISERROR(MATCH(D70,#REF!,0))=FALSE,"D",""))</f>
        <v/>
      </c>
      <c r="F70" s="12" t="e">
        <f>IF(E70="C",0,IF(E70 ="D",ROUND(1/((1+#REF!)^A70),9) * 2,ROUND(1/((1+#REF!)^A70),9)))</f>
        <v>#REF!</v>
      </c>
      <c r="G70" s="7" t="e">
        <f t="shared" ref="G70:G99" si="9">G69+ROUND(F70,9)</f>
        <v>#REF!</v>
      </c>
      <c r="H70" s="8"/>
    </row>
    <row r="71" spans="1:8" x14ac:dyDescent="0.25">
      <c r="A71" s="5">
        <f t="shared" si="6"/>
        <v>68</v>
      </c>
      <c r="B71" s="5">
        <f t="shared" si="7"/>
        <v>68</v>
      </c>
      <c r="C71" s="6" t="e">
        <f t="shared" si="8"/>
        <v>#REF!</v>
      </c>
      <c r="D71" s="5" t="e">
        <f t="shared" si="5"/>
        <v>#REF!</v>
      </c>
      <c r="E71" s="5" t="str">
        <f>IF(ISERROR(MATCH(D71,#REF!,0))=FALSE,"C",IF(ISERROR(MATCH(D71,#REF!,0))=FALSE,"D",""))</f>
        <v/>
      </c>
      <c r="F71" s="12" t="e">
        <f>IF(E71="C",0,IF(E71 ="D",ROUND(1/((1+#REF!)^A71),9) * 2,ROUND(1/((1+#REF!)^A71),9)))</f>
        <v>#REF!</v>
      </c>
      <c r="G71" s="7" t="e">
        <f t="shared" si="9"/>
        <v>#REF!</v>
      </c>
      <c r="H71" s="8"/>
    </row>
    <row r="72" spans="1:8" x14ac:dyDescent="0.25">
      <c r="A72" s="5">
        <f t="shared" si="6"/>
        <v>69</v>
      </c>
      <c r="B72" s="5">
        <f t="shared" si="7"/>
        <v>69</v>
      </c>
      <c r="C72" s="6" t="e">
        <f t="shared" si="8"/>
        <v>#REF!</v>
      </c>
      <c r="D72" s="5" t="e">
        <f t="shared" si="5"/>
        <v>#REF!</v>
      </c>
      <c r="E72" s="5" t="str">
        <f>IF(ISERROR(MATCH(D72,#REF!,0))=FALSE,"C",IF(ISERROR(MATCH(D72,#REF!,0))=FALSE,"D",""))</f>
        <v/>
      </c>
      <c r="F72" s="12" t="e">
        <f>IF(E72="C",0,IF(E72 ="D",ROUND(1/((1+#REF!)^A72),9) * 2,ROUND(1/((1+#REF!)^A72),9)))</f>
        <v>#REF!</v>
      </c>
      <c r="G72" s="7" t="e">
        <f t="shared" si="9"/>
        <v>#REF!</v>
      </c>
      <c r="H72" s="8"/>
    </row>
    <row r="73" spans="1:8" x14ac:dyDescent="0.25">
      <c r="A73" s="5">
        <f t="shared" si="6"/>
        <v>70</v>
      </c>
      <c r="B73" s="5">
        <f t="shared" si="7"/>
        <v>70</v>
      </c>
      <c r="C73" s="6" t="e">
        <f t="shared" si="8"/>
        <v>#REF!</v>
      </c>
      <c r="D73" s="5" t="e">
        <f t="shared" si="5"/>
        <v>#REF!</v>
      </c>
      <c r="E73" s="5" t="str">
        <f>IF(ISERROR(MATCH(D73,#REF!,0))=FALSE,"C",IF(ISERROR(MATCH(D73,#REF!,0))=FALSE,"D",""))</f>
        <v/>
      </c>
      <c r="F73" s="12" t="e">
        <f>IF(E73="C",0,IF(E73 ="D",ROUND(1/((1+#REF!)^A73),9) * 2,ROUND(1/((1+#REF!)^A73),9)))</f>
        <v>#REF!</v>
      </c>
      <c r="G73" s="7" t="e">
        <f t="shared" si="9"/>
        <v>#REF!</v>
      </c>
      <c r="H73" s="8"/>
    </row>
    <row r="74" spans="1:8" x14ac:dyDescent="0.25">
      <c r="A74" s="5">
        <f t="shared" si="6"/>
        <v>71</v>
      </c>
      <c r="B74" s="5">
        <f t="shared" si="7"/>
        <v>71</v>
      </c>
      <c r="C74" s="6" t="e">
        <f t="shared" si="8"/>
        <v>#REF!</v>
      </c>
      <c r="D74" s="5" t="e">
        <f t="shared" si="5"/>
        <v>#REF!</v>
      </c>
      <c r="E74" s="5" t="str">
        <f>IF(ISERROR(MATCH(D74,#REF!,0))=FALSE,"C",IF(ISERROR(MATCH(D74,#REF!,0))=FALSE,"D",""))</f>
        <v/>
      </c>
      <c r="F74" s="12" t="e">
        <f>IF(E74="C",0,IF(E74 ="D",ROUND(1/((1+#REF!)^A74),9) * 2,ROUND(1/((1+#REF!)^A74),9)))</f>
        <v>#REF!</v>
      </c>
      <c r="G74" s="7" t="e">
        <f t="shared" si="9"/>
        <v>#REF!</v>
      </c>
      <c r="H74" s="8"/>
    </row>
    <row r="75" spans="1:8" x14ac:dyDescent="0.25">
      <c r="A75" s="5">
        <f t="shared" si="6"/>
        <v>72</v>
      </c>
      <c r="B75" s="5">
        <f t="shared" si="7"/>
        <v>72</v>
      </c>
      <c r="C75" s="6" t="e">
        <f t="shared" si="8"/>
        <v>#REF!</v>
      </c>
      <c r="D75" s="5" t="e">
        <f t="shared" si="5"/>
        <v>#REF!</v>
      </c>
      <c r="E75" s="5" t="str">
        <f>IF(ISERROR(MATCH(D75,#REF!,0))=FALSE,"C",IF(ISERROR(MATCH(D75,#REF!,0))=FALSE,"D",""))</f>
        <v/>
      </c>
      <c r="F75" s="12" t="e">
        <f>IF(E75="C",0,IF(E75 ="D",ROUND(1/((1+#REF!)^A75),9) * 2,ROUND(1/((1+#REF!)^A75),9)))</f>
        <v>#REF!</v>
      </c>
      <c r="G75" s="7" t="e">
        <f t="shared" si="9"/>
        <v>#REF!</v>
      </c>
      <c r="H75" s="8"/>
    </row>
    <row r="76" spans="1:8" x14ac:dyDescent="0.25">
      <c r="A76" s="5">
        <f t="shared" si="6"/>
        <v>73</v>
      </c>
      <c r="B76" s="5">
        <f t="shared" si="7"/>
        <v>73</v>
      </c>
      <c r="C76" s="6" t="e">
        <f t="shared" si="8"/>
        <v>#REF!</v>
      </c>
      <c r="D76" s="5" t="e">
        <f t="shared" si="5"/>
        <v>#REF!</v>
      </c>
      <c r="E76" s="5" t="str">
        <f>IF(ISERROR(MATCH(D76,#REF!,0))=FALSE,"C",IF(ISERROR(MATCH(D76,#REF!,0))=FALSE,"D",""))</f>
        <v/>
      </c>
      <c r="F76" s="12" t="e">
        <f>IF(E76="C",0,IF(E76 ="D",ROUND(1/((1+#REF!)^A76),9) * 2,ROUND(1/((1+#REF!)^A76),9)))</f>
        <v>#REF!</v>
      </c>
      <c r="G76" s="7" t="e">
        <f t="shared" si="9"/>
        <v>#REF!</v>
      </c>
      <c r="H76" s="8"/>
    </row>
    <row r="77" spans="1:8" x14ac:dyDescent="0.25">
      <c r="A77" s="5">
        <f t="shared" si="6"/>
        <v>74</v>
      </c>
      <c r="B77" s="5">
        <f t="shared" si="7"/>
        <v>74</v>
      </c>
      <c r="C77" s="6" t="e">
        <f t="shared" si="8"/>
        <v>#REF!</v>
      </c>
      <c r="D77" s="5" t="e">
        <f t="shared" si="5"/>
        <v>#REF!</v>
      </c>
      <c r="E77" s="5" t="str">
        <f>IF(ISERROR(MATCH(D77,#REF!,0))=FALSE,"C",IF(ISERROR(MATCH(D77,#REF!,0))=FALSE,"D",""))</f>
        <v/>
      </c>
      <c r="F77" s="12" t="e">
        <f>IF(E77="C",0,IF(E77 ="D",ROUND(1/((1+#REF!)^A77),9) * 2,ROUND(1/((1+#REF!)^A77),9)))</f>
        <v>#REF!</v>
      </c>
      <c r="G77" s="7" t="e">
        <f t="shared" si="9"/>
        <v>#REF!</v>
      </c>
      <c r="H77" s="8"/>
    </row>
    <row r="78" spans="1:8" x14ac:dyDescent="0.25">
      <c r="A78" s="5">
        <f t="shared" si="6"/>
        <v>75</v>
      </c>
      <c r="B78" s="5">
        <f t="shared" si="7"/>
        <v>75</v>
      </c>
      <c r="C78" s="6" t="e">
        <f t="shared" si="8"/>
        <v>#REF!</v>
      </c>
      <c r="D78" s="5" t="e">
        <f t="shared" si="5"/>
        <v>#REF!</v>
      </c>
      <c r="E78" s="5" t="str">
        <f>IF(ISERROR(MATCH(D78,#REF!,0))=FALSE,"C",IF(ISERROR(MATCH(D78,#REF!,0))=FALSE,"D",""))</f>
        <v/>
      </c>
      <c r="F78" s="12" t="e">
        <f>IF(E78="C",0,IF(E78 ="D",ROUND(1/((1+#REF!)^A78),9) * 2,ROUND(1/((1+#REF!)^A78),9)))</f>
        <v>#REF!</v>
      </c>
      <c r="G78" s="7" t="e">
        <f t="shared" si="9"/>
        <v>#REF!</v>
      </c>
      <c r="H78" s="8"/>
    </row>
    <row r="79" spans="1:8" x14ac:dyDescent="0.25">
      <c r="A79" s="5">
        <f t="shared" si="6"/>
        <v>76</v>
      </c>
      <c r="B79" s="5">
        <f t="shared" si="7"/>
        <v>76</v>
      </c>
      <c r="C79" s="6" t="e">
        <f t="shared" si="8"/>
        <v>#REF!</v>
      </c>
      <c r="D79" s="5" t="e">
        <f t="shared" si="5"/>
        <v>#REF!</v>
      </c>
      <c r="E79" s="5" t="str">
        <f>IF(ISERROR(MATCH(D79,#REF!,0))=FALSE,"C",IF(ISERROR(MATCH(D79,#REF!,0))=FALSE,"D",""))</f>
        <v/>
      </c>
      <c r="F79" s="12" t="e">
        <f>IF(E79="C",0,IF(E79 ="D",ROUND(1/((1+#REF!)^A79),9) * 2,ROUND(1/((1+#REF!)^A79),9)))</f>
        <v>#REF!</v>
      </c>
      <c r="G79" s="7" t="e">
        <f t="shared" si="9"/>
        <v>#REF!</v>
      </c>
      <c r="H79" s="8"/>
    </row>
    <row r="80" spans="1:8" x14ac:dyDescent="0.25">
      <c r="A80" s="5">
        <f t="shared" si="6"/>
        <v>77</v>
      </c>
      <c r="B80" s="5">
        <f t="shared" si="7"/>
        <v>77</v>
      </c>
      <c r="C80" s="6" t="e">
        <f t="shared" si="8"/>
        <v>#REF!</v>
      </c>
      <c r="D80" s="5" t="e">
        <f t="shared" si="5"/>
        <v>#REF!</v>
      </c>
      <c r="E80" s="5" t="str">
        <f>IF(ISERROR(MATCH(D80,#REF!,0))=FALSE,"C",IF(ISERROR(MATCH(D80,#REF!,0))=FALSE,"D",""))</f>
        <v/>
      </c>
      <c r="F80" s="12" t="e">
        <f>IF(E80="C",0,IF(E80 ="D",ROUND(1/((1+#REF!)^A80),9) * 2,ROUND(1/((1+#REF!)^A80),9)))</f>
        <v>#REF!</v>
      </c>
      <c r="G80" s="7" t="e">
        <f t="shared" si="9"/>
        <v>#REF!</v>
      </c>
      <c r="H80" s="8"/>
    </row>
    <row r="81" spans="1:8" x14ac:dyDescent="0.25">
      <c r="A81" s="5">
        <f t="shared" si="6"/>
        <v>78</v>
      </c>
      <c r="B81" s="5">
        <f t="shared" si="7"/>
        <v>78</v>
      </c>
      <c r="C81" s="6" t="e">
        <f t="shared" si="8"/>
        <v>#REF!</v>
      </c>
      <c r="D81" s="5" t="e">
        <f t="shared" si="5"/>
        <v>#REF!</v>
      </c>
      <c r="E81" s="5" t="str">
        <f>IF(ISERROR(MATCH(D81,#REF!,0))=FALSE,"C",IF(ISERROR(MATCH(D81,#REF!,0))=FALSE,"D",""))</f>
        <v/>
      </c>
      <c r="F81" s="12" t="e">
        <f>IF(E81="C",0,IF(E81 ="D",ROUND(1/((1+#REF!)^A81),9) * 2,ROUND(1/((1+#REF!)^A81),9)))</f>
        <v>#REF!</v>
      </c>
      <c r="G81" s="7" t="e">
        <f t="shared" si="9"/>
        <v>#REF!</v>
      </c>
      <c r="H81" s="8"/>
    </row>
    <row r="82" spans="1:8" x14ac:dyDescent="0.25">
      <c r="A82" s="5">
        <f t="shared" si="6"/>
        <v>79</v>
      </c>
      <c r="B82" s="5">
        <f t="shared" si="7"/>
        <v>79</v>
      </c>
      <c r="C82" s="6" t="e">
        <f t="shared" si="8"/>
        <v>#REF!</v>
      </c>
      <c r="D82" s="5" t="e">
        <f t="shared" si="5"/>
        <v>#REF!</v>
      </c>
      <c r="E82" s="5" t="str">
        <f>IF(ISERROR(MATCH(D82,#REF!,0))=FALSE,"C",IF(ISERROR(MATCH(D82,#REF!,0))=FALSE,"D",""))</f>
        <v/>
      </c>
      <c r="F82" s="12" t="e">
        <f>IF(E82="C",0,IF(E82 ="D",ROUND(1/((1+#REF!)^A82),9) * 2,ROUND(1/((1+#REF!)^A82),9)))</f>
        <v>#REF!</v>
      </c>
      <c r="G82" s="7" t="e">
        <f t="shared" si="9"/>
        <v>#REF!</v>
      </c>
      <c r="H82" s="8"/>
    </row>
    <row r="83" spans="1:8" x14ac:dyDescent="0.25">
      <c r="A83" s="5">
        <f t="shared" si="6"/>
        <v>80</v>
      </c>
      <c r="B83" s="5">
        <f t="shared" si="7"/>
        <v>80</v>
      </c>
      <c r="C83" s="6" t="e">
        <f t="shared" si="8"/>
        <v>#REF!</v>
      </c>
      <c r="D83" s="5" t="e">
        <f t="shared" si="5"/>
        <v>#REF!</v>
      </c>
      <c r="E83" s="5" t="str">
        <f>IF(ISERROR(MATCH(D83,#REF!,0))=FALSE,"C",IF(ISERROR(MATCH(D83,#REF!,0))=FALSE,"D",""))</f>
        <v/>
      </c>
      <c r="F83" s="12" t="e">
        <f>IF(E83="C",0,IF(E83 ="D",ROUND(1/((1+#REF!)^A83),9) * 2,ROUND(1/((1+#REF!)^A83),9)))</f>
        <v>#REF!</v>
      </c>
      <c r="G83" s="7" t="e">
        <f t="shared" si="9"/>
        <v>#REF!</v>
      </c>
      <c r="H83" s="8"/>
    </row>
    <row r="84" spans="1:8" x14ac:dyDescent="0.25">
      <c r="A84" s="5">
        <f t="shared" si="6"/>
        <v>81</v>
      </c>
      <c r="B84" s="5">
        <f t="shared" si="7"/>
        <v>81</v>
      </c>
      <c r="C84" s="6" t="e">
        <f t="shared" si="8"/>
        <v>#REF!</v>
      </c>
      <c r="D84" s="5" t="e">
        <f t="shared" si="5"/>
        <v>#REF!</v>
      </c>
      <c r="E84" s="5" t="str">
        <f>IF(ISERROR(MATCH(D84,#REF!,0))=FALSE,"C",IF(ISERROR(MATCH(D84,#REF!,0))=FALSE,"D",""))</f>
        <v/>
      </c>
      <c r="F84" s="12" t="e">
        <f>IF(E84="C",0,IF(E84 ="D",ROUND(1/((1+#REF!)^A84),9) * 2,ROUND(1/((1+#REF!)^A84),9)))</f>
        <v>#REF!</v>
      </c>
      <c r="G84" s="7" t="e">
        <f t="shared" si="9"/>
        <v>#REF!</v>
      </c>
      <c r="H84" s="8"/>
    </row>
    <row r="85" spans="1:8" x14ac:dyDescent="0.25">
      <c r="A85" s="5">
        <f t="shared" si="6"/>
        <v>82</v>
      </c>
      <c r="B85" s="5">
        <f t="shared" si="7"/>
        <v>82</v>
      </c>
      <c r="C85" s="6" t="e">
        <f t="shared" si="8"/>
        <v>#REF!</v>
      </c>
      <c r="D85" s="5" t="e">
        <f t="shared" si="5"/>
        <v>#REF!</v>
      </c>
      <c r="E85" s="5" t="str">
        <f>IF(ISERROR(MATCH(D85,#REF!,0))=FALSE,"C",IF(ISERROR(MATCH(D85,#REF!,0))=FALSE,"D",""))</f>
        <v/>
      </c>
      <c r="F85" s="12" t="e">
        <f>IF(E85="C",0,IF(E85 ="D",ROUND(1/((1+#REF!)^A85),9) * 2,ROUND(1/((1+#REF!)^A85),9)))</f>
        <v>#REF!</v>
      </c>
      <c r="G85" s="7" t="e">
        <f t="shared" si="9"/>
        <v>#REF!</v>
      </c>
      <c r="H85" s="8"/>
    </row>
    <row r="86" spans="1:8" x14ac:dyDescent="0.25">
      <c r="A86" s="5">
        <f t="shared" si="6"/>
        <v>83</v>
      </c>
      <c r="B86" s="5">
        <f t="shared" si="7"/>
        <v>83</v>
      </c>
      <c r="C86" s="6" t="e">
        <f t="shared" si="8"/>
        <v>#REF!</v>
      </c>
      <c r="D86" s="5" t="e">
        <f t="shared" si="5"/>
        <v>#REF!</v>
      </c>
      <c r="E86" s="5" t="str">
        <f>IF(ISERROR(MATCH(D86,#REF!,0))=FALSE,"C",IF(ISERROR(MATCH(D86,#REF!,0))=FALSE,"D",""))</f>
        <v/>
      </c>
      <c r="F86" s="12" t="e">
        <f>IF(E86="C",0,IF(E86 ="D",ROUND(1/((1+#REF!)^A86),9) * 2,ROUND(1/((1+#REF!)^A86),9)))</f>
        <v>#REF!</v>
      </c>
      <c r="G86" s="7" t="e">
        <f t="shared" si="9"/>
        <v>#REF!</v>
      </c>
      <c r="H86" s="8"/>
    </row>
    <row r="87" spans="1:8" x14ac:dyDescent="0.25">
      <c r="A87" s="5">
        <f t="shared" si="6"/>
        <v>84</v>
      </c>
      <c r="B87" s="5">
        <f t="shared" si="7"/>
        <v>84</v>
      </c>
      <c r="C87" s="6" t="e">
        <f t="shared" si="8"/>
        <v>#REF!</v>
      </c>
      <c r="D87" s="5" t="e">
        <f t="shared" si="5"/>
        <v>#REF!</v>
      </c>
      <c r="E87" s="5" t="str">
        <f>IF(ISERROR(MATCH(D87,#REF!,0))=FALSE,"C",IF(ISERROR(MATCH(D87,#REF!,0))=FALSE,"D",""))</f>
        <v/>
      </c>
      <c r="F87" s="12" t="e">
        <f>IF(E87="C",0,IF(E87 ="D",ROUND(1/((1+#REF!)^A87),9) * 2,ROUND(1/((1+#REF!)^A87),9)))</f>
        <v>#REF!</v>
      </c>
      <c r="G87" s="7" t="e">
        <f t="shared" si="9"/>
        <v>#REF!</v>
      </c>
      <c r="H87" s="8"/>
    </row>
    <row r="88" spans="1:8" x14ac:dyDescent="0.25">
      <c r="A88" s="5">
        <f t="shared" si="6"/>
        <v>85</v>
      </c>
      <c r="B88" s="5">
        <f t="shared" si="7"/>
        <v>85</v>
      </c>
      <c r="C88" s="6" t="e">
        <f t="shared" si="8"/>
        <v>#REF!</v>
      </c>
      <c r="D88" s="5" t="e">
        <f t="shared" si="5"/>
        <v>#REF!</v>
      </c>
      <c r="E88" s="5" t="str">
        <f>IF(ISERROR(MATCH(D88,#REF!,0))=FALSE,"C",IF(ISERROR(MATCH(D88,#REF!,0))=FALSE,"D",""))</f>
        <v/>
      </c>
      <c r="F88" s="12" t="e">
        <f>IF(E88="C",0,IF(E88 ="D",ROUND(1/((1+#REF!)^A88),9) * 2,ROUND(1/((1+#REF!)^A88),9)))</f>
        <v>#REF!</v>
      </c>
      <c r="G88" s="7" t="e">
        <f t="shared" si="9"/>
        <v>#REF!</v>
      </c>
      <c r="H88" s="8"/>
    </row>
    <row r="89" spans="1:8" x14ac:dyDescent="0.25">
      <c r="A89" s="5">
        <f t="shared" si="6"/>
        <v>86</v>
      </c>
      <c r="B89" s="5">
        <f t="shared" si="7"/>
        <v>86</v>
      </c>
      <c r="C89" s="6" t="e">
        <f t="shared" si="8"/>
        <v>#REF!</v>
      </c>
      <c r="D89" s="5" t="e">
        <f t="shared" si="5"/>
        <v>#REF!</v>
      </c>
      <c r="E89" s="5" t="str">
        <f>IF(ISERROR(MATCH(D89,#REF!,0))=FALSE,"C",IF(ISERROR(MATCH(D89,#REF!,0))=FALSE,"D",""))</f>
        <v/>
      </c>
      <c r="F89" s="12" t="e">
        <f>IF(E89="C",0,IF(E89 ="D",ROUND(1/((1+#REF!)^A89),9) * 2,ROUND(1/((1+#REF!)^A89),9)))</f>
        <v>#REF!</v>
      </c>
      <c r="G89" s="7" t="e">
        <f t="shared" si="9"/>
        <v>#REF!</v>
      </c>
      <c r="H89" s="8"/>
    </row>
    <row r="90" spans="1:8" x14ac:dyDescent="0.25">
      <c r="A90" s="5">
        <f t="shared" si="6"/>
        <v>87</v>
      </c>
      <c r="B90" s="5">
        <f t="shared" si="7"/>
        <v>87</v>
      </c>
      <c r="C90" s="6" t="e">
        <f t="shared" si="8"/>
        <v>#REF!</v>
      </c>
      <c r="D90" s="5" t="e">
        <f t="shared" si="5"/>
        <v>#REF!</v>
      </c>
      <c r="E90" s="5" t="str">
        <f>IF(ISERROR(MATCH(D90,#REF!,0))=FALSE,"C",IF(ISERROR(MATCH(D90,#REF!,0))=FALSE,"D",""))</f>
        <v/>
      </c>
      <c r="F90" s="12" t="e">
        <f>IF(E90="C",0,IF(E90 ="D",ROUND(1/((1+#REF!)^A90),9) * 2,ROUND(1/((1+#REF!)^A90),9)))</f>
        <v>#REF!</v>
      </c>
      <c r="G90" s="7" t="e">
        <f t="shared" si="9"/>
        <v>#REF!</v>
      </c>
      <c r="H90" s="8"/>
    </row>
    <row r="91" spans="1:8" x14ac:dyDescent="0.25">
      <c r="A91" s="5">
        <f t="shared" si="6"/>
        <v>88</v>
      </c>
      <c r="B91" s="5">
        <f t="shared" si="7"/>
        <v>88</v>
      </c>
      <c r="C91" s="6" t="e">
        <f t="shared" si="8"/>
        <v>#REF!</v>
      </c>
      <c r="D91" s="5" t="e">
        <f t="shared" si="5"/>
        <v>#REF!</v>
      </c>
      <c r="E91" s="5" t="str">
        <f>IF(ISERROR(MATCH(D91,#REF!,0))=FALSE,"C",IF(ISERROR(MATCH(D91,#REF!,0))=FALSE,"D",""))</f>
        <v/>
      </c>
      <c r="F91" s="12" t="e">
        <f>IF(E91="C",0,IF(E91 ="D",ROUND(1/((1+#REF!)^A91),9) * 2,ROUND(1/((1+#REF!)^A91),9)))</f>
        <v>#REF!</v>
      </c>
      <c r="G91" s="7" t="e">
        <f t="shared" si="9"/>
        <v>#REF!</v>
      </c>
      <c r="H91" s="8"/>
    </row>
    <row r="92" spans="1:8" x14ac:dyDescent="0.25">
      <c r="A92" s="5">
        <f t="shared" si="6"/>
        <v>89</v>
      </c>
      <c r="B92" s="5">
        <f t="shared" si="7"/>
        <v>89</v>
      </c>
      <c r="C92" s="6" t="e">
        <f t="shared" si="8"/>
        <v>#REF!</v>
      </c>
      <c r="D92" s="5" t="e">
        <f t="shared" si="5"/>
        <v>#REF!</v>
      </c>
      <c r="E92" s="5" t="str">
        <f>IF(ISERROR(MATCH(D92,#REF!,0))=FALSE,"C",IF(ISERROR(MATCH(D92,#REF!,0))=FALSE,"D",""))</f>
        <v/>
      </c>
      <c r="F92" s="12" t="e">
        <f>IF(E92="C",0,IF(E92 ="D",ROUND(1/((1+#REF!)^A92),9) * 2,ROUND(1/((1+#REF!)^A92),9)))</f>
        <v>#REF!</v>
      </c>
      <c r="G92" s="7" t="e">
        <f t="shared" si="9"/>
        <v>#REF!</v>
      </c>
      <c r="H92" s="8"/>
    </row>
    <row r="93" spans="1:8" x14ac:dyDescent="0.25">
      <c r="A93" s="5">
        <f t="shared" si="6"/>
        <v>90</v>
      </c>
      <c r="B93" s="5">
        <f t="shared" si="7"/>
        <v>90</v>
      </c>
      <c r="C93" s="6" t="e">
        <f t="shared" si="8"/>
        <v>#REF!</v>
      </c>
      <c r="D93" s="5" t="e">
        <f t="shared" si="5"/>
        <v>#REF!</v>
      </c>
      <c r="E93" s="5" t="str">
        <f>IF(ISERROR(MATCH(D93,#REF!,0))=FALSE,"C",IF(ISERROR(MATCH(D93,#REF!,0))=FALSE,"D",""))</f>
        <v/>
      </c>
      <c r="F93" s="12" t="e">
        <f>IF(E93="C",0,IF(E93 ="D",ROUND(1/((1+#REF!)^A93),9) * 2,ROUND(1/((1+#REF!)^A93),9)))</f>
        <v>#REF!</v>
      </c>
      <c r="G93" s="7" t="e">
        <f t="shared" si="9"/>
        <v>#REF!</v>
      </c>
      <c r="H93" s="8"/>
    </row>
    <row r="94" spans="1:8" x14ac:dyDescent="0.25">
      <c r="A94" s="5">
        <f t="shared" si="6"/>
        <v>91</v>
      </c>
      <c r="B94" s="5">
        <f t="shared" si="7"/>
        <v>91</v>
      </c>
      <c r="C94" s="6" t="e">
        <f t="shared" si="8"/>
        <v>#REF!</v>
      </c>
      <c r="D94" s="5" t="e">
        <f t="shared" si="5"/>
        <v>#REF!</v>
      </c>
      <c r="E94" s="5" t="str">
        <f>IF(ISERROR(MATCH(D94,#REF!,0))=FALSE,"C",IF(ISERROR(MATCH(D94,#REF!,0))=FALSE,"D",""))</f>
        <v/>
      </c>
      <c r="F94" s="12" t="e">
        <f>IF(E94="C",0,IF(E94 ="D",ROUND(1/((1+#REF!)^A94),9) * 2,ROUND(1/((1+#REF!)^A94),9)))</f>
        <v>#REF!</v>
      </c>
      <c r="G94" s="7" t="e">
        <f t="shared" si="9"/>
        <v>#REF!</v>
      </c>
      <c r="H94" s="8"/>
    </row>
    <row r="95" spans="1:8" x14ac:dyDescent="0.25">
      <c r="A95" s="5">
        <f t="shared" si="6"/>
        <v>92</v>
      </c>
      <c r="B95" s="5">
        <f t="shared" si="7"/>
        <v>92</v>
      </c>
      <c r="C95" s="6" t="e">
        <f t="shared" si="8"/>
        <v>#REF!</v>
      </c>
      <c r="D95" s="5" t="e">
        <f t="shared" si="5"/>
        <v>#REF!</v>
      </c>
      <c r="E95" s="5" t="str">
        <f>IF(ISERROR(MATCH(D95,#REF!,0))=FALSE,"C",IF(ISERROR(MATCH(D95,#REF!,0))=FALSE,"D",""))</f>
        <v/>
      </c>
      <c r="F95" s="12" t="e">
        <f>IF(E95="C",0,IF(E95 ="D",ROUND(1/((1+#REF!)^A95),9) * 2,ROUND(1/((1+#REF!)^A95),9)))</f>
        <v>#REF!</v>
      </c>
      <c r="G95" s="7" t="e">
        <f t="shared" si="9"/>
        <v>#REF!</v>
      </c>
      <c r="H95" s="8"/>
    </row>
    <row r="96" spans="1:8" x14ac:dyDescent="0.25">
      <c r="A96" s="5">
        <f t="shared" si="6"/>
        <v>93</v>
      </c>
      <c r="B96" s="5">
        <f t="shared" si="7"/>
        <v>93</v>
      </c>
      <c r="C96" s="6" t="e">
        <f t="shared" si="8"/>
        <v>#REF!</v>
      </c>
      <c r="D96" s="5" t="e">
        <f t="shared" si="5"/>
        <v>#REF!</v>
      </c>
      <c r="E96" s="5" t="str">
        <f>IF(ISERROR(MATCH(D96,#REF!,0))=FALSE,"C",IF(ISERROR(MATCH(D96,#REF!,0))=FALSE,"D",""))</f>
        <v/>
      </c>
      <c r="F96" s="12" t="e">
        <f>IF(E96="C",0,IF(E96 ="D",ROUND(1/((1+#REF!)^A96),9) * 2,ROUND(1/((1+#REF!)^A96),9)))</f>
        <v>#REF!</v>
      </c>
      <c r="G96" s="7" t="e">
        <f t="shared" si="9"/>
        <v>#REF!</v>
      </c>
      <c r="H96" s="8"/>
    </row>
    <row r="97" spans="1:8" x14ac:dyDescent="0.25">
      <c r="A97" s="5">
        <f t="shared" si="6"/>
        <v>94</v>
      </c>
      <c r="B97" s="5">
        <f t="shared" si="7"/>
        <v>94</v>
      </c>
      <c r="C97" s="6" t="e">
        <f t="shared" si="8"/>
        <v>#REF!</v>
      </c>
      <c r="D97" s="5" t="e">
        <f t="shared" si="5"/>
        <v>#REF!</v>
      </c>
      <c r="E97" s="5" t="str">
        <f>IF(ISERROR(MATCH(D97,#REF!,0))=FALSE,"C",IF(ISERROR(MATCH(D97,#REF!,0))=FALSE,"D",""))</f>
        <v/>
      </c>
      <c r="F97" s="12" t="e">
        <f>IF(E97="C",0,IF(E97 ="D",ROUND(1/((1+#REF!)^A97),9) * 2,ROUND(1/((1+#REF!)^A97),9)))</f>
        <v>#REF!</v>
      </c>
      <c r="G97" s="7" t="e">
        <f t="shared" si="9"/>
        <v>#REF!</v>
      </c>
      <c r="H97" s="8"/>
    </row>
    <row r="98" spans="1:8" x14ac:dyDescent="0.25">
      <c r="A98" s="5">
        <f t="shared" si="6"/>
        <v>95</v>
      </c>
      <c r="B98" s="5">
        <f t="shared" si="7"/>
        <v>95</v>
      </c>
      <c r="C98" s="6" t="e">
        <f t="shared" si="8"/>
        <v>#REF!</v>
      </c>
      <c r="D98" s="5" t="e">
        <f t="shared" si="5"/>
        <v>#REF!</v>
      </c>
      <c r="E98" s="5" t="str">
        <f>IF(ISERROR(MATCH(D98,#REF!,0))=FALSE,"C",IF(ISERROR(MATCH(D98,#REF!,0))=FALSE,"D",""))</f>
        <v/>
      </c>
      <c r="F98" s="12" t="e">
        <f>IF(E98="C",0,IF(E98 ="D",ROUND(1/((1+#REF!)^A98),9) * 2,ROUND(1/((1+#REF!)^A98),9)))</f>
        <v>#REF!</v>
      </c>
      <c r="G98" s="7" t="e">
        <f t="shared" si="9"/>
        <v>#REF!</v>
      </c>
      <c r="H98" s="8"/>
    </row>
    <row r="99" spans="1:8" ht="13.8" thickBot="1" x14ac:dyDescent="0.3">
      <c r="A99" s="9">
        <f t="shared" si="6"/>
        <v>96</v>
      </c>
      <c r="B99" s="5">
        <f t="shared" si="7"/>
        <v>96</v>
      </c>
      <c r="C99" s="10" t="e">
        <f t="shared" si="8"/>
        <v>#REF!</v>
      </c>
      <c r="D99" s="9" t="e">
        <f t="shared" si="5"/>
        <v>#REF!</v>
      </c>
      <c r="E99" s="5" t="str">
        <f>IF(ISERROR(MATCH(D99,#REF!,0))=FALSE,"C",IF(ISERROR(MATCH(D99,#REF!,0))=FALSE,"D",""))</f>
        <v/>
      </c>
      <c r="F99" s="12" t="e">
        <f>IF(E99="C",0,IF(E99 ="D",ROUND(1/((1+#REF!)^A99),9) * 2,ROUND(1/((1+#REF!)^A99),9)))</f>
        <v>#REF!</v>
      </c>
      <c r="G99" s="11" t="e">
        <f t="shared" si="9"/>
        <v>#REF!</v>
      </c>
      <c r="H99" s="8"/>
    </row>
    <row r="100" spans="1:8" ht="13.8" thickBot="1" x14ac:dyDescent="0.3">
      <c r="A100" s="9">
        <f t="shared" si="6"/>
        <v>97</v>
      </c>
      <c r="B100" s="5">
        <f t="shared" ref="B100:B163" si="10">IF(E100&lt;&gt;"C",IF(ISERROR(1+B99)=TRUE,1,1+B99),IF(ISNUMBER(B99),B99,1))</f>
        <v>97</v>
      </c>
      <c r="C100" s="10" t="e">
        <f t="shared" si="8"/>
        <v>#REF!</v>
      </c>
      <c r="D100" s="9" t="e">
        <f t="shared" ref="D100:D163" si="11">MONTH(C100)</f>
        <v>#REF!</v>
      </c>
      <c r="E100" s="5" t="str">
        <f>IF(ISERROR(MATCH(D100,#REF!,0))=FALSE,"C",IF(ISERROR(MATCH(D100,#REF!,0))=FALSE,"D",""))</f>
        <v/>
      </c>
      <c r="F100" s="12" t="e">
        <f>IF(E100="C",0,IF(E100 ="D",ROUND(1/((1+#REF!)^A100),9) * 2,ROUND(1/((1+#REF!)^A100),9)))</f>
        <v>#REF!</v>
      </c>
      <c r="G100" s="11" t="e">
        <f t="shared" ref="G100:G163" si="12">G99+ROUND(F100,9)</f>
        <v>#REF!</v>
      </c>
    </row>
    <row r="101" spans="1:8" ht="13.8" thickBot="1" x14ac:dyDescent="0.3">
      <c r="A101" s="9">
        <f t="shared" si="6"/>
        <v>98</v>
      </c>
      <c r="B101" s="5">
        <f t="shared" si="10"/>
        <v>98</v>
      </c>
      <c r="C101" s="10" t="e">
        <f t="shared" si="8"/>
        <v>#REF!</v>
      </c>
      <c r="D101" s="9" t="e">
        <f t="shared" si="11"/>
        <v>#REF!</v>
      </c>
      <c r="E101" s="5" t="str">
        <f>IF(ISERROR(MATCH(D101,#REF!,0))=FALSE,"C",IF(ISERROR(MATCH(D101,#REF!,0))=FALSE,"D",""))</f>
        <v/>
      </c>
      <c r="F101" s="12" t="e">
        <f>IF(E101="C",0,IF(E101 ="D",ROUND(1/((1+#REF!)^A101),9) * 2,ROUND(1/((1+#REF!)^A101),9)))</f>
        <v>#REF!</v>
      </c>
      <c r="G101" s="11" t="e">
        <f t="shared" si="12"/>
        <v>#REF!</v>
      </c>
    </row>
    <row r="102" spans="1:8" ht="13.8" thickBot="1" x14ac:dyDescent="0.3">
      <c r="A102" s="9">
        <f t="shared" si="6"/>
        <v>99</v>
      </c>
      <c r="B102" s="5">
        <f t="shared" si="10"/>
        <v>99</v>
      </c>
      <c r="C102" s="10" t="e">
        <f t="shared" si="8"/>
        <v>#REF!</v>
      </c>
      <c r="D102" s="9" t="e">
        <f t="shared" si="11"/>
        <v>#REF!</v>
      </c>
      <c r="E102" s="5" t="str">
        <f>IF(ISERROR(MATCH(D102,#REF!,0))=FALSE,"C",IF(ISERROR(MATCH(D102,#REF!,0))=FALSE,"D",""))</f>
        <v/>
      </c>
      <c r="F102" s="12" t="e">
        <f>IF(E102="C",0,IF(E102 ="D",ROUND(1/((1+#REF!)^A102),9) * 2,ROUND(1/((1+#REF!)^A102),9)))</f>
        <v>#REF!</v>
      </c>
      <c r="G102" s="11" t="e">
        <f t="shared" si="12"/>
        <v>#REF!</v>
      </c>
    </row>
    <row r="103" spans="1:8" ht="13.8" thickBot="1" x14ac:dyDescent="0.3">
      <c r="A103" s="9">
        <f t="shared" si="6"/>
        <v>100</v>
      </c>
      <c r="B103" s="5">
        <f t="shared" si="10"/>
        <v>100</v>
      </c>
      <c r="C103" s="10" t="e">
        <f t="shared" si="8"/>
        <v>#REF!</v>
      </c>
      <c r="D103" s="9" t="e">
        <f t="shared" si="11"/>
        <v>#REF!</v>
      </c>
      <c r="E103" s="5" t="str">
        <f>IF(ISERROR(MATCH(D103,#REF!,0))=FALSE,"C",IF(ISERROR(MATCH(D103,#REF!,0))=FALSE,"D",""))</f>
        <v/>
      </c>
      <c r="F103" s="12" t="e">
        <f>IF(E103="C",0,IF(E103 ="D",ROUND(1/((1+#REF!)^A103),9) * 2,ROUND(1/((1+#REF!)^A103),9)))</f>
        <v>#REF!</v>
      </c>
      <c r="G103" s="11" t="e">
        <f t="shared" si="12"/>
        <v>#REF!</v>
      </c>
    </row>
    <row r="104" spans="1:8" ht="13.8" thickBot="1" x14ac:dyDescent="0.3">
      <c r="A104" s="9">
        <f t="shared" si="6"/>
        <v>101</v>
      </c>
      <c r="B104" s="5">
        <f t="shared" si="10"/>
        <v>101</v>
      </c>
      <c r="C104" s="10" t="e">
        <f t="shared" si="8"/>
        <v>#REF!</v>
      </c>
      <c r="D104" s="9" t="e">
        <f t="shared" si="11"/>
        <v>#REF!</v>
      </c>
      <c r="E104" s="5" t="str">
        <f>IF(ISERROR(MATCH(D104,#REF!,0))=FALSE,"C",IF(ISERROR(MATCH(D104,#REF!,0))=FALSE,"D",""))</f>
        <v/>
      </c>
      <c r="F104" s="12" t="e">
        <f>IF(E104="C",0,IF(E104 ="D",ROUND(1/((1+#REF!)^A104),9) * 2,ROUND(1/((1+#REF!)^A104),9)))</f>
        <v>#REF!</v>
      </c>
      <c r="G104" s="11" t="e">
        <f t="shared" si="12"/>
        <v>#REF!</v>
      </c>
    </row>
    <row r="105" spans="1:8" ht="13.8" thickBot="1" x14ac:dyDescent="0.3">
      <c r="A105" s="9">
        <f t="shared" si="6"/>
        <v>102</v>
      </c>
      <c r="B105" s="5">
        <f t="shared" si="10"/>
        <v>102</v>
      </c>
      <c r="C105" s="10" t="e">
        <f t="shared" si="8"/>
        <v>#REF!</v>
      </c>
      <c r="D105" s="9" t="e">
        <f t="shared" si="11"/>
        <v>#REF!</v>
      </c>
      <c r="E105" s="5" t="str">
        <f>IF(ISERROR(MATCH(D105,#REF!,0))=FALSE,"C",IF(ISERROR(MATCH(D105,#REF!,0))=FALSE,"D",""))</f>
        <v/>
      </c>
      <c r="F105" s="12" t="e">
        <f>IF(E105="C",0,IF(E105 ="D",ROUND(1/((1+#REF!)^A105),9) * 2,ROUND(1/((1+#REF!)^A105),9)))</f>
        <v>#REF!</v>
      </c>
      <c r="G105" s="11" t="e">
        <f t="shared" si="12"/>
        <v>#REF!</v>
      </c>
    </row>
    <row r="106" spans="1:8" ht="13.8" thickBot="1" x14ac:dyDescent="0.3">
      <c r="A106" s="9">
        <f t="shared" si="6"/>
        <v>103</v>
      </c>
      <c r="B106" s="5">
        <f t="shared" si="10"/>
        <v>103</v>
      </c>
      <c r="C106" s="10" t="e">
        <f t="shared" si="8"/>
        <v>#REF!</v>
      </c>
      <c r="D106" s="9" t="e">
        <f t="shared" si="11"/>
        <v>#REF!</v>
      </c>
      <c r="E106" s="5" t="str">
        <f>IF(ISERROR(MATCH(D106,#REF!,0))=FALSE,"C",IF(ISERROR(MATCH(D106,#REF!,0))=FALSE,"D",""))</f>
        <v/>
      </c>
      <c r="F106" s="12" t="e">
        <f>IF(E106="C",0,IF(E106 ="D",ROUND(1/((1+#REF!)^A106),9) * 2,ROUND(1/((1+#REF!)^A106),9)))</f>
        <v>#REF!</v>
      </c>
      <c r="G106" s="11" t="e">
        <f t="shared" si="12"/>
        <v>#REF!</v>
      </c>
    </row>
    <row r="107" spans="1:8" ht="13.8" thickBot="1" x14ac:dyDescent="0.3">
      <c r="A107" s="9">
        <f t="shared" si="6"/>
        <v>104</v>
      </c>
      <c r="B107" s="5">
        <f t="shared" si="10"/>
        <v>104</v>
      </c>
      <c r="C107" s="10" t="e">
        <f t="shared" si="8"/>
        <v>#REF!</v>
      </c>
      <c r="D107" s="9" t="e">
        <f t="shared" si="11"/>
        <v>#REF!</v>
      </c>
      <c r="E107" s="5" t="str">
        <f>IF(ISERROR(MATCH(D107,#REF!,0))=FALSE,"C",IF(ISERROR(MATCH(D107,#REF!,0))=FALSE,"D",""))</f>
        <v/>
      </c>
      <c r="F107" s="12" t="e">
        <f>IF(E107="C",0,IF(E107 ="D",ROUND(1/((1+#REF!)^A107),9) * 2,ROUND(1/((1+#REF!)^A107),9)))</f>
        <v>#REF!</v>
      </c>
      <c r="G107" s="11" t="e">
        <f t="shared" si="12"/>
        <v>#REF!</v>
      </c>
    </row>
    <row r="108" spans="1:8" ht="13.8" thickBot="1" x14ac:dyDescent="0.3">
      <c r="A108" s="9">
        <f t="shared" si="6"/>
        <v>105</v>
      </c>
      <c r="B108" s="5">
        <f t="shared" si="10"/>
        <v>105</v>
      </c>
      <c r="C108" s="10" t="e">
        <f t="shared" si="8"/>
        <v>#REF!</v>
      </c>
      <c r="D108" s="9" t="e">
        <f t="shared" si="11"/>
        <v>#REF!</v>
      </c>
      <c r="E108" s="5" t="str">
        <f>IF(ISERROR(MATCH(D108,#REF!,0))=FALSE,"C",IF(ISERROR(MATCH(D108,#REF!,0))=FALSE,"D",""))</f>
        <v/>
      </c>
      <c r="F108" s="12" t="e">
        <f>IF(E108="C",0,IF(E108 ="D",ROUND(1/((1+#REF!)^A108),9) * 2,ROUND(1/((1+#REF!)^A108),9)))</f>
        <v>#REF!</v>
      </c>
      <c r="G108" s="11" t="e">
        <f t="shared" si="12"/>
        <v>#REF!</v>
      </c>
    </row>
    <row r="109" spans="1:8" ht="13.8" thickBot="1" x14ac:dyDescent="0.3">
      <c r="A109" s="9">
        <f t="shared" si="6"/>
        <v>106</v>
      </c>
      <c r="B109" s="5">
        <f t="shared" si="10"/>
        <v>106</v>
      </c>
      <c r="C109" s="10" t="e">
        <f t="shared" si="8"/>
        <v>#REF!</v>
      </c>
      <c r="D109" s="9" t="e">
        <f t="shared" si="11"/>
        <v>#REF!</v>
      </c>
      <c r="E109" s="5" t="str">
        <f>IF(ISERROR(MATCH(D109,#REF!,0))=FALSE,"C",IF(ISERROR(MATCH(D109,#REF!,0))=FALSE,"D",""))</f>
        <v/>
      </c>
      <c r="F109" s="12" t="e">
        <f>IF(E109="C",0,IF(E109 ="D",ROUND(1/((1+#REF!)^A109),9) * 2,ROUND(1/((1+#REF!)^A109),9)))</f>
        <v>#REF!</v>
      </c>
      <c r="G109" s="11" t="e">
        <f t="shared" si="12"/>
        <v>#REF!</v>
      </c>
    </row>
    <row r="110" spans="1:8" ht="13.8" thickBot="1" x14ac:dyDescent="0.3">
      <c r="A110" s="9">
        <f t="shared" si="6"/>
        <v>107</v>
      </c>
      <c r="B110" s="5">
        <f t="shared" si="10"/>
        <v>107</v>
      </c>
      <c r="C110" s="10" t="e">
        <f t="shared" si="8"/>
        <v>#REF!</v>
      </c>
      <c r="D110" s="9" t="e">
        <f t="shared" si="11"/>
        <v>#REF!</v>
      </c>
      <c r="E110" s="5" t="str">
        <f>IF(ISERROR(MATCH(D110,#REF!,0))=FALSE,"C",IF(ISERROR(MATCH(D110,#REF!,0))=FALSE,"D",""))</f>
        <v/>
      </c>
      <c r="F110" s="12" t="e">
        <f>IF(E110="C",0,IF(E110 ="D",ROUND(1/((1+#REF!)^A110),9) * 2,ROUND(1/((1+#REF!)^A110),9)))</f>
        <v>#REF!</v>
      </c>
      <c r="G110" s="11" t="e">
        <f t="shared" si="12"/>
        <v>#REF!</v>
      </c>
    </row>
    <row r="111" spans="1:8" ht="13.8" thickBot="1" x14ac:dyDescent="0.3">
      <c r="A111" s="9">
        <f t="shared" si="6"/>
        <v>108</v>
      </c>
      <c r="B111" s="5">
        <f t="shared" si="10"/>
        <v>108</v>
      </c>
      <c r="C111" s="10" t="e">
        <f t="shared" si="8"/>
        <v>#REF!</v>
      </c>
      <c r="D111" s="9" t="e">
        <f t="shared" si="11"/>
        <v>#REF!</v>
      </c>
      <c r="E111" s="5" t="str">
        <f>IF(ISERROR(MATCH(D111,#REF!,0))=FALSE,"C",IF(ISERROR(MATCH(D111,#REF!,0))=FALSE,"D",""))</f>
        <v/>
      </c>
      <c r="F111" s="12" t="e">
        <f>IF(E111="C",0,IF(E111 ="D",ROUND(1/((1+#REF!)^A111),9) * 2,ROUND(1/((1+#REF!)^A111),9)))</f>
        <v>#REF!</v>
      </c>
      <c r="G111" s="11" t="e">
        <f t="shared" si="12"/>
        <v>#REF!</v>
      </c>
    </row>
    <row r="112" spans="1:8" ht="13.8" thickBot="1" x14ac:dyDescent="0.3">
      <c r="A112" s="9">
        <f t="shared" si="6"/>
        <v>109</v>
      </c>
      <c r="B112" s="5">
        <f t="shared" si="10"/>
        <v>109</v>
      </c>
      <c r="C112" s="10" t="e">
        <f t="shared" si="8"/>
        <v>#REF!</v>
      </c>
      <c r="D112" s="9" t="e">
        <f t="shared" si="11"/>
        <v>#REF!</v>
      </c>
      <c r="E112" s="5" t="str">
        <f>IF(ISERROR(MATCH(D112,#REF!,0))=FALSE,"C",IF(ISERROR(MATCH(D112,#REF!,0))=FALSE,"D",""))</f>
        <v/>
      </c>
      <c r="F112" s="12" t="e">
        <f>IF(E112="C",0,IF(E112 ="D",ROUND(1/((1+#REF!)^A112),9) * 2,ROUND(1/((1+#REF!)^A112),9)))</f>
        <v>#REF!</v>
      </c>
      <c r="G112" s="11" t="e">
        <f t="shared" si="12"/>
        <v>#REF!</v>
      </c>
    </row>
    <row r="113" spans="1:7" ht="13.8" thickBot="1" x14ac:dyDescent="0.3">
      <c r="A113" s="9">
        <f t="shared" si="6"/>
        <v>110</v>
      </c>
      <c r="B113" s="5">
        <f t="shared" si="10"/>
        <v>110</v>
      </c>
      <c r="C113" s="10" t="e">
        <f t="shared" si="8"/>
        <v>#REF!</v>
      </c>
      <c r="D113" s="9" t="e">
        <f t="shared" si="11"/>
        <v>#REF!</v>
      </c>
      <c r="E113" s="5" t="str">
        <f>IF(ISERROR(MATCH(D113,#REF!,0))=FALSE,"C",IF(ISERROR(MATCH(D113,#REF!,0))=FALSE,"D",""))</f>
        <v/>
      </c>
      <c r="F113" s="12" t="e">
        <f>IF(E113="C",0,IF(E113 ="D",ROUND(1/((1+#REF!)^A113),9) * 2,ROUND(1/((1+#REF!)^A113),9)))</f>
        <v>#REF!</v>
      </c>
      <c r="G113" s="11" t="e">
        <f t="shared" si="12"/>
        <v>#REF!</v>
      </c>
    </row>
    <row r="114" spans="1:7" ht="13.8" thickBot="1" x14ac:dyDescent="0.3">
      <c r="A114" s="9">
        <f t="shared" si="6"/>
        <v>111</v>
      </c>
      <c r="B114" s="5">
        <f t="shared" si="10"/>
        <v>111</v>
      </c>
      <c r="C114" s="10" t="e">
        <f t="shared" si="8"/>
        <v>#REF!</v>
      </c>
      <c r="D114" s="9" t="e">
        <f t="shared" si="11"/>
        <v>#REF!</v>
      </c>
      <c r="E114" s="5" t="str">
        <f>IF(ISERROR(MATCH(D114,#REF!,0))=FALSE,"C",IF(ISERROR(MATCH(D114,#REF!,0))=FALSE,"D",""))</f>
        <v/>
      </c>
      <c r="F114" s="12" t="e">
        <f>IF(E114="C",0,IF(E114 ="D",ROUND(1/((1+#REF!)^A114),9) * 2,ROUND(1/((1+#REF!)^A114),9)))</f>
        <v>#REF!</v>
      </c>
      <c r="G114" s="11" t="e">
        <f t="shared" si="12"/>
        <v>#REF!</v>
      </c>
    </row>
    <row r="115" spans="1:7" ht="13.8" thickBot="1" x14ac:dyDescent="0.3">
      <c r="A115" s="9">
        <f t="shared" si="6"/>
        <v>112</v>
      </c>
      <c r="B115" s="5">
        <f t="shared" si="10"/>
        <v>112</v>
      </c>
      <c r="C115" s="10" t="e">
        <f t="shared" si="8"/>
        <v>#REF!</v>
      </c>
      <c r="D115" s="9" t="e">
        <f t="shared" si="11"/>
        <v>#REF!</v>
      </c>
      <c r="E115" s="5" t="str">
        <f>IF(ISERROR(MATCH(D115,#REF!,0))=FALSE,"C",IF(ISERROR(MATCH(D115,#REF!,0))=FALSE,"D",""))</f>
        <v/>
      </c>
      <c r="F115" s="12" t="e">
        <f>IF(E115="C",0,IF(E115 ="D",ROUND(1/((1+#REF!)^A115),9) * 2,ROUND(1/((1+#REF!)^A115),9)))</f>
        <v>#REF!</v>
      </c>
      <c r="G115" s="11" t="e">
        <f t="shared" si="12"/>
        <v>#REF!</v>
      </c>
    </row>
    <row r="116" spans="1:7" ht="13.8" thickBot="1" x14ac:dyDescent="0.3">
      <c r="A116" s="9">
        <f t="shared" si="6"/>
        <v>113</v>
      </c>
      <c r="B116" s="5">
        <f t="shared" si="10"/>
        <v>113</v>
      </c>
      <c r="C116" s="10" t="e">
        <f t="shared" si="8"/>
        <v>#REF!</v>
      </c>
      <c r="D116" s="9" t="e">
        <f t="shared" si="11"/>
        <v>#REF!</v>
      </c>
      <c r="E116" s="5" t="str">
        <f>IF(ISERROR(MATCH(D116,#REF!,0))=FALSE,"C",IF(ISERROR(MATCH(D116,#REF!,0))=FALSE,"D",""))</f>
        <v/>
      </c>
      <c r="F116" s="12" t="e">
        <f>IF(E116="C",0,IF(E116 ="D",ROUND(1/((1+#REF!)^A116),9) * 2,ROUND(1/((1+#REF!)^A116),9)))</f>
        <v>#REF!</v>
      </c>
      <c r="G116" s="11" t="e">
        <f t="shared" si="12"/>
        <v>#REF!</v>
      </c>
    </row>
    <row r="117" spans="1:7" ht="13.8" thickBot="1" x14ac:dyDescent="0.3">
      <c r="A117" s="9">
        <f t="shared" si="6"/>
        <v>114</v>
      </c>
      <c r="B117" s="5">
        <f t="shared" si="10"/>
        <v>114</v>
      </c>
      <c r="C117" s="10" t="e">
        <f t="shared" si="8"/>
        <v>#REF!</v>
      </c>
      <c r="D117" s="9" t="e">
        <f t="shared" si="11"/>
        <v>#REF!</v>
      </c>
      <c r="E117" s="5" t="str">
        <f>IF(ISERROR(MATCH(D117,#REF!,0))=FALSE,"C",IF(ISERROR(MATCH(D117,#REF!,0))=FALSE,"D",""))</f>
        <v/>
      </c>
      <c r="F117" s="12" t="e">
        <f>IF(E117="C",0,IF(E117 ="D",ROUND(1/((1+#REF!)^A117),9) * 2,ROUND(1/((1+#REF!)^A117),9)))</f>
        <v>#REF!</v>
      </c>
      <c r="G117" s="11" t="e">
        <f t="shared" si="12"/>
        <v>#REF!</v>
      </c>
    </row>
    <row r="118" spans="1:7" ht="13.8" thickBot="1" x14ac:dyDescent="0.3">
      <c r="A118" s="9">
        <f t="shared" si="6"/>
        <v>115</v>
      </c>
      <c r="B118" s="5">
        <f t="shared" si="10"/>
        <v>115</v>
      </c>
      <c r="C118" s="10" t="e">
        <f t="shared" si="8"/>
        <v>#REF!</v>
      </c>
      <c r="D118" s="9" t="e">
        <f t="shared" si="11"/>
        <v>#REF!</v>
      </c>
      <c r="E118" s="5" t="str">
        <f>IF(ISERROR(MATCH(D118,#REF!,0))=FALSE,"C",IF(ISERROR(MATCH(D118,#REF!,0))=FALSE,"D",""))</f>
        <v/>
      </c>
      <c r="F118" s="12" t="e">
        <f>IF(E118="C",0,IF(E118 ="D",ROUND(1/((1+#REF!)^A118),9) * 2,ROUND(1/((1+#REF!)^A118),9)))</f>
        <v>#REF!</v>
      </c>
      <c r="G118" s="11" t="e">
        <f t="shared" si="12"/>
        <v>#REF!</v>
      </c>
    </row>
    <row r="119" spans="1:7" ht="13.8" thickBot="1" x14ac:dyDescent="0.3">
      <c r="A119" s="9">
        <f t="shared" si="6"/>
        <v>116</v>
      </c>
      <c r="B119" s="5">
        <f t="shared" si="10"/>
        <v>116</v>
      </c>
      <c r="C119" s="10" t="e">
        <f t="shared" si="8"/>
        <v>#REF!</v>
      </c>
      <c r="D119" s="9" t="e">
        <f t="shared" si="11"/>
        <v>#REF!</v>
      </c>
      <c r="E119" s="5" t="str">
        <f>IF(ISERROR(MATCH(D119,#REF!,0))=FALSE,"C",IF(ISERROR(MATCH(D119,#REF!,0))=FALSE,"D",""))</f>
        <v/>
      </c>
      <c r="F119" s="12" t="e">
        <f>IF(E119="C",0,IF(E119 ="D",ROUND(1/((1+#REF!)^A119),9) * 2,ROUND(1/((1+#REF!)^A119),9)))</f>
        <v>#REF!</v>
      </c>
      <c r="G119" s="11" t="e">
        <f t="shared" si="12"/>
        <v>#REF!</v>
      </c>
    </row>
    <row r="120" spans="1:7" ht="13.8" thickBot="1" x14ac:dyDescent="0.3">
      <c r="A120" s="9">
        <f t="shared" si="6"/>
        <v>117</v>
      </c>
      <c r="B120" s="5">
        <f t="shared" si="10"/>
        <v>117</v>
      </c>
      <c r="C120" s="10" t="e">
        <f t="shared" si="8"/>
        <v>#REF!</v>
      </c>
      <c r="D120" s="9" t="e">
        <f t="shared" si="11"/>
        <v>#REF!</v>
      </c>
      <c r="E120" s="5" t="str">
        <f>IF(ISERROR(MATCH(D120,#REF!,0))=FALSE,"C",IF(ISERROR(MATCH(D120,#REF!,0))=FALSE,"D",""))</f>
        <v/>
      </c>
      <c r="F120" s="12" t="e">
        <f>IF(E120="C",0,IF(E120 ="D",ROUND(1/((1+#REF!)^A120),9) * 2,ROUND(1/((1+#REF!)^A120),9)))</f>
        <v>#REF!</v>
      </c>
      <c r="G120" s="11" t="e">
        <f t="shared" si="12"/>
        <v>#REF!</v>
      </c>
    </row>
    <row r="121" spans="1:7" ht="13.8" thickBot="1" x14ac:dyDescent="0.3">
      <c r="A121" s="9">
        <f t="shared" si="6"/>
        <v>118</v>
      </c>
      <c r="B121" s="5">
        <f t="shared" si="10"/>
        <v>118</v>
      </c>
      <c r="C121" s="10" t="e">
        <f t="shared" si="8"/>
        <v>#REF!</v>
      </c>
      <c r="D121" s="9" t="e">
        <f t="shared" si="11"/>
        <v>#REF!</v>
      </c>
      <c r="E121" s="5" t="str">
        <f>IF(ISERROR(MATCH(D121,#REF!,0))=FALSE,"C",IF(ISERROR(MATCH(D121,#REF!,0))=FALSE,"D",""))</f>
        <v/>
      </c>
      <c r="F121" s="12" t="e">
        <f>IF(E121="C",0,IF(E121 ="D",ROUND(1/((1+#REF!)^A121),9) * 2,ROUND(1/((1+#REF!)^A121),9)))</f>
        <v>#REF!</v>
      </c>
      <c r="G121" s="11" t="e">
        <f t="shared" si="12"/>
        <v>#REF!</v>
      </c>
    </row>
    <row r="122" spans="1:7" ht="13.8" thickBot="1" x14ac:dyDescent="0.3">
      <c r="A122" s="9">
        <f t="shared" si="6"/>
        <v>119</v>
      </c>
      <c r="B122" s="5">
        <f t="shared" si="10"/>
        <v>119</v>
      </c>
      <c r="C122" s="10" t="e">
        <f t="shared" si="8"/>
        <v>#REF!</v>
      </c>
      <c r="D122" s="9" t="e">
        <f t="shared" si="11"/>
        <v>#REF!</v>
      </c>
      <c r="E122" s="5" t="str">
        <f>IF(ISERROR(MATCH(D122,#REF!,0))=FALSE,"C",IF(ISERROR(MATCH(D122,#REF!,0))=FALSE,"D",""))</f>
        <v/>
      </c>
      <c r="F122" s="12" t="e">
        <f>IF(E122="C",0,IF(E122 ="D",ROUND(1/((1+#REF!)^A122),9) * 2,ROUND(1/((1+#REF!)^A122),9)))</f>
        <v>#REF!</v>
      </c>
      <c r="G122" s="11" t="e">
        <f t="shared" si="12"/>
        <v>#REF!</v>
      </c>
    </row>
    <row r="123" spans="1:7" ht="13.8" thickBot="1" x14ac:dyDescent="0.3">
      <c r="A123" s="9">
        <f t="shared" si="6"/>
        <v>120</v>
      </c>
      <c r="B123" s="5">
        <f t="shared" si="10"/>
        <v>120</v>
      </c>
      <c r="C123" s="10" t="e">
        <f t="shared" si="8"/>
        <v>#REF!</v>
      </c>
      <c r="D123" s="9" t="e">
        <f t="shared" si="11"/>
        <v>#REF!</v>
      </c>
      <c r="E123" s="5" t="str">
        <f>IF(ISERROR(MATCH(D123,#REF!,0))=FALSE,"C",IF(ISERROR(MATCH(D123,#REF!,0))=FALSE,"D",""))</f>
        <v/>
      </c>
      <c r="F123" s="12" t="e">
        <f>IF(E123="C",0,IF(E123 ="D",ROUND(1/((1+#REF!)^A123),9) * 2,ROUND(1/((1+#REF!)^A123),9)))</f>
        <v>#REF!</v>
      </c>
      <c r="G123" s="11" t="e">
        <f t="shared" si="12"/>
        <v>#REF!</v>
      </c>
    </row>
    <row r="124" spans="1:7" ht="13.8" thickBot="1" x14ac:dyDescent="0.3">
      <c r="A124" s="9">
        <f t="shared" si="6"/>
        <v>121</v>
      </c>
      <c r="B124" s="5">
        <f t="shared" si="10"/>
        <v>121</v>
      </c>
      <c r="C124" s="10" t="e">
        <f t="shared" si="8"/>
        <v>#REF!</v>
      </c>
      <c r="D124" s="9" t="e">
        <f t="shared" si="11"/>
        <v>#REF!</v>
      </c>
      <c r="E124" s="5" t="str">
        <f>IF(ISERROR(MATCH(D124,#REF!,0))=FALSE,"C",IF(ISERROR(MATCH(D124,#REF!,0))=FALSE,"D",""))</f>
        <v/>
      </c>
      <c r="F124" s="12" t="e">
        <f>IF(E124="C",0,IF(E124 ="D",ROUND(1/((1+#REF!)^A124),9) * 2,ROUND(1/((1+#REF!)^A124),9)))</f>
        <v>#REF!</v>
      </c>
      <c r="G124" s="11" t="e">
        <f t="shared" si="12"/>
        <v>#REF!</v>
      </c>
    </row>
    <row r="125" spans="1:7" ht="13.8" thickBot="1" x14ac:dyDescent="0.3">
      <c r="A125" s="9">
        <f t="shared" si="6"/>
        <v>122</v>
      </c>
      <c r="B125" s="5">
        <f t="shared" si="10"/>
        <v>122</v>
      </c>
      <c r="C125" s="10" t="e">
        <f t="shared" si="8"/>
        <v>#REF!</v>
      </c>
      <c r="D125" s="9" t="e">
        <f t="shared" si="11"/>
        <v>#REF!</v>
      </c>
      <c r="E125" s="5" t="str">
        <f>IF(ISERROR(MATCH(D125,#REF!,0))=FALSE,"C",IF(ISERROR(MATCH(D125,#REF!,0))=FALSE,"D",""))</f>
        <v/>
      </c>
      <c r="F125" s="12" t="e">
        <f>IF(E125="C",0,IF(E125 ="D",ROUND(1/((1+#REF!)^A125),9) * 2,ROUND(1/((1+#REF!)^A125),9)))</f>
        <v>#REF!</v>
      </c>
      <c r="G125" s="11" t="e">
        <f t="shared" si="12"/>
        <v>#REF!</v>
      </c>
    </row>
    <row r="126" spans="1:7" ht="13.8" thickBot="1" x14ac:dyDescent="0.3">
      <c r="A126" s="9">
        <f t="shared" si="6"/>
        <v>123</v>
      </c>
      <c r="B126" s="5">
        <f t="shared" si="10"/>
        <v>123</v>
      </c>
      <c r="C126" s="10" t="e">
        <f t="shared" si="8"/>
        <v>#REF!</v>
      </c>
      <c r="D126" s="9" t="e">
        <f t="shared" si="11"/>
        <v>#REF!</v>
      </c>
      <c r="E126" s="5" t="str">
        <f>IF(ISERROR(MATCH(D126,#REF!,0))=FALSE,"C",IF(ISERROR(MATCH(D126,#REF!,0))=FALSE,"D",""))</f>
        <v/>
      </c>
      <c r="F126" s="12" t="e">
        <f>IF(E126="C",0,IF(E126 ="D",ROUND(1/((1+#REF!)^A126),9) * 2,ROUND(1/((1+#REF!)^A126),9)))</f>
        <v>#REF!</v>
      </c>
      <c r="G126" s="11" t="e">
        <f t="shared" si="12"/>
        <v>#REF!</v>
      </c>
    </row>
    <row r="127" spans="1:7" ht="13.8" thickBot="1" x14ac:dyDescent="0.3">
      <c r="A127" s="9">
        <f t="shared" si="6"/>
        <v>124</v>
      </c>
      <c r="B127" s="5">
        <f t="shared" si="10"/>
        <v>124</v>
      </c>
      <c r="C127" s="10" t="e">
        <f t="shared" si="8"/>
        <v>#REF!</v>
      </c>
      <c r="D127" s="9" t="e">
        <f t="shared" si="11"/>
        <v>#REF!</v>
      </c>
      <c r="E127" s="5" t="str">
        <f>IF(ISERROR(MATCH(D127,#REF!,0))=FALSE,"C",IF(ISERROR(MATCH(D127,#REF!,0))=FALSE,"D",""))</f>
        <v/>
      </c>
      <c r="F127" s="12" t="e">
        <f>IF(E127="C",0,IF(E127 ="D",ROUND(1/((1+#REF!)^A127),9) * 2,ROUND(1/((1+#REF!)^A127),9)))</f>
        <v>#REF!</v>
      </c>
      <c r="G127" s="11" t="e">
        <f t="shared" si="12"/>
        <v>#REF!</v>
      </c>
    </row>
    <row r="128" spans="1:7" ht="13.8" thickBot="1" x14ac:dyDescent="0.3">
      <c r="A128" s="9">
        <f t="shared" si="6"/>
        <v>125</v>
      </c>
      <c r="B128" s="5">
        <f t="shared" si="10"/>
        <v>125</v>
      </c>
      <c r="C128" s="10" t="e">
        <f t="shared" si="8"/>
        <v>#REF!</v>
      </c>
      <c r="D128" s="9" t="e">
        <f t="shared" si="11"/>
        <v>#REF!</v>
      </c>
      <c r="E128" s="5" t="str">
        <f>IF(ISERROR(MATCH(D128,#REF!,0))=FALSE,"C",IF(ISERROR(MATCH(D128,#REF!,0))=FALSE,"D",""))</f>
        <v/>
      </c>
      <c r="F128" s="12" t="e">
        <f>IF(E128="C",0,IF(E128 ="D",ROUND(1/((1+#REF!)^A128),9) * 2,ROUND(1/((1+#REF!)^A128),9)))</f>
        <v>#REF!</v>
      </c>
      <c r="G128" s="11" t="e">
        <f t="shared" si="12"/>
        <v>#REF!</v>
      </c>
    </row>
    <row r="129" spans="1:7" ht="13.8" thickBot="1" x14ac:dyDescent="0.3">
      <c r="A129" s="9">
        <f t="shared" si="6"/>
        <v>126</v>
      </c>
      <c r="B129" s="5">
        <f t="shared" si="10"/>
        <v>126</v>
      </c>
      <c r="C129" s="10" t="e">
        <f t="shared" si="8"/>
        <v>#REF!</v>
      </c>
      <c r="D129" s="9" t="e">
        <f t="shared" si="11"/>
        <v>#REF!</v>
      </c>
      <c r="E129" s="5" t="str">
        <f>IF(ISERROR(MATCH(D129,#REF!,0))=FALSE,"C",IF(ISERROR(MATCH(D129,#REF!,0))=FALSE,"D",""))</f>
        <v/>
      </c>
      <c r="F129" s="12" t="e">
        <f>IF(E129="C",0,IF(E129 ="D",ROUND(1/((1+#REF!)^A129),9) * 2,ROUND(1/((1+#REF!)^A129),9)))</f>
        <v>#REF!</v>
      </c>
      <c r="G129" s="11" t="e">
        <f t="shared" si="12"/>
        <v>#REF!</v>
      </c>
    </row>
    <row r="130" spans="1:7" ht="13.8" thickBot="1" x14ac:dyDescent="0.3">
      <c r="A130" s="9">
        <f t="shared" si="6"/>
        <v>127</v>
      </c>
      <c r="B130" s="5">
        <f t="shared" si="10"/>
        <v>127</v>
      </c>
      <c r="C130" s="10" t="e">
        <f t="shared" si="8"/>
        <v>#REF!</v>
      </c>
      <c r="D130" s="9" t="e">
        <f t="shared" si="11"/>
        <v>#REF!</v>
      </c>
      <c r="E130" s="5" t="str">
        <f>IF(ISERROR(MATCH(D130,#REF!,0))=FALSE,"C",IF(ISERROR(MATCH(D130,#REF!,0))=FALSE,"D",""))</f>
        <v/>
      </c>
      <c r="F130" s="12" t="e">
        <f>IF(E130="C",0,IF(E130 ="D",ROUND(1/((1+#REF!)^A130),9) * 2,ROUND(1/((1+#REF!)^A130),9)))</f>
        <v>#REF!</v>
      </c>
      <c r="G130" s="11" t="e">
        <f t="shared" si="12"/>
        <v>#REF!</v>
      </c>
    </row>
    <row r="131" spans="1:7" ht="13.8" thickBot="1" x14ac:dyDescent="0.3">
      <c r="A131" s="9">
        <f t="shared" si="6"/>
        <v>128</v>
      </c>
      <c r="B131" s="5">
        <f t="shared" si="10"/>
        <v>128</v>
      </c>
      <c r="C131" s="10" t="e">
        <f t="shared" si="8"/>
        <v>#REF!</v>
      </c>
      <c r="D131" s="9" t="e">
        <f t="shared" si="11"/>
        <v>#REF!</v>
      </c>
      <c r="E131" s="5" t="str">
        <f>IF(ISERROR(MATCH(D131,#REF!,0))=FALSE,"C",IF(ISERROR(MATCH(D131,#REF!,0))=FALSE,"D",""))</f>
        <v/>
      </c>
      <c r="F131" s="12" t="e">
        <f>IF(E131="C",0,IF(E131 ="D",ROUND(1/((1+#REF!)^A131),9) * 2,ROUND(1/((1+#REF!)^A131),9)))</f>
        <v>#REF!</v>
      </c>
      <c r="G131" s="11" t="e">
        <f t="shared" si="12"/>
        <v>#REF!</v>
      </c>
    </row>
    <row r="132" spans="1:7" ht="13.8" thickBot="1" x14ac:dyDescent="0.3">
      <c r="A132" s="9">
        <f t="shared" si="6"/>
        <v>129</v>
      </c>
      <c r="B132" s="5">
        <f t="shared" si="10"/>
        <v>129</v>
      </c>
      <c r="C132" s="10" t="e">
        <f t="shared" si="8"/>
        <v>#REF!</v>
      </c>
      <c r="D132" s="9" t="e">
        <f t="shared" si="11"/>
        <v>#REF!</v>
      </c>
      <c r="E132" s="5" t="str">
        <f>IF(ISERROR(MATCH(D132,#REF!,0))=FALSE,"C",IF(ISERROR(MATCH(D132,#REF!,0))=FALSE,"D",""))</f>
        <v/>
      </c>
      <c r="F132" s="12" t="e">
        <f>IF(E132="C",0,IF(E132 ="D",ROUND(1/((1+#REF!)^A132),9) * 2,ROUND(1/((1+#REF!)^A132),9)))</f>
        <v>#REF!</v>
      </c>
      <c r="G132" s="11" t="e">
        <f t="shared" si="12"/>
        <v>#REF!</v>
      </c>
    </row>
    <row r="133" spans="1:7" ht="13.8" thickBot="1" x14ac:dyDescent="0.3">
      <c r="A133" s="9">
        <f t="shared" ref="A133:A196" si="13">A132+1</f>
        <v>130</v>
      </c>
      <c r="B133" s="5">
        <f t="shared" si="10"/>
        <v>130</v>
      </c>
      <c r="C133" s="10" t="e">
        <f t="shared" ref="C133:C196" si="14">DATE(YEAR(C132) + 1/12,MONTH(C132)+1,DAY(C132))</f>
        <v>#REF!</v>
      </c>
      <c r="D133" s="9" t="e">
        <f t="shared" si="11"/>
        <v>#REF!</v>
      </c>
      <c r="E133" s="5" t="str">
        <f>IF(ISERROR(MATCH(D133,#REF!,0))=FALSE,"C",IF(ISERROR(MATCH(D133,#REF!,0))=FALSE,"D",""))</f>
        <v/>
      </c>
      <c r="F133" s="12" t="e">
        <f>IF(E133="C",0,IF(E133 ="D",ROUND(1/((1+#REF!)^A133),9) * 2,ROUND(1/((1+#REF!)^A133),9)))</f>
        <v>#REF!</v>
      </c>
      <c r="G133" s="11" t="e">
        <f t="shared" si="12"/>
        <v>#REF!</v>
      </c>
    </row>
    <row r="134" spans="1:7" ht="13.8" thickBot="1" x14ac:dyDescent="0.3">
      <c r="A134" s="9">
        <f t="shared" si="13"/>
        <v>131</v>
      </c>
      <c r="B134" s="5">
        <f t="shared" si="10"/>
        <v>131</v>
      </c>
      <c r="C134" s="10" t="e">
        <f t="shared" si="14"/>
        <v>#REF!</v>
      </c>
      <c r="D134" s="9" t="e">
        <f t="shared" si="11"/>
        <v>#REF!</v>
      </c>
      <c r="E134" s="5" t="str">
        <f>IF(ISERROR(MATCH(D134,#REF!,0))=FALSE,"C",IF(ISERROR(MATCH(D134,#REF!,0))=FALSE,"D",""))</f>
        <v/>
      </c>
      <c r="F134" s="12" t="e">
        <f>IF(E134="C",0,IF(E134 ="D",ROUND(1/((1+#REF!)^A134),9) * 2,ROUND(1/((1+#REF!)^A134),9)))</f>
        <v>#REF!</v>
      </c>
      <c r="G134" s="11" t="e">
        <f t="shared" si="12"/>
        <v>#REF!</v>
      </c>
    </row>
    <row r="135" spans="1:7" ht="13.8" thickBot="1" x14ac:dyDescent="0.3">
      <c r="A135" s="9">
        <f t="shared" si="13"/>
        <v>132</v>
      </c>
      <c r="B135" s="5">
        <f t="shared" si="10"/>
        <v>132</v>
      </c>
      <c r="C135" s="10" t="e">
        <f t="shared" si="14"/>
        <v>#REF!</v>
      </c>
      <c r="D135" s="9" t="e">
        <f t="shared" si="11"/>
        <v>#REF!</v>
      </c>
      <c r="E135" s="5" t="str">
        <f>IF(ISERROR(MATCH(D135,#REF!,0))=FALSE,"C",IF(ISERROR(MATCH(D135,#REF!,0))=FALSE,"D",""))</f>
        <v/>
      </c>
      <c r="F135" s="12" t="e">
        <f>IF(E135="C",0,IF(E135 ="D",ROUND(1/((1+#REF!)^A135),9) * 2,ROUND(1/((1+#REF!)^A135),9)))</f>
        <v>#REF!</v>
      </c>
      <c r="G135" s="11" t="e">
        <f t="shared" si="12"/>
        <v>#REF!</v>
      </c>
    </row>
    <row r="136" spans="1:7" ht="13.8" thickBot="1" x14ac:dyDescent="0.3">
      <c r="A136" s="9">
        <f t="shared" si="13"/>
        <v>133</v>
      </c>
      <c r="B136" s="5">
        <f t="shared" si="10"/>
        <v>133</v>
      </c>
      <c r="C136" s="10" t="e">
        <f t="shared" si="14"/>
        <v>#REF!</v>
      </c>
      <c r="D136" s="9" t="e">
        <f t="shared" si="11"/>
        <v>#REF!</v>
      </c>
      <c r="E136" s="5" t="str">
        <f>IF(ISERROR(MATCH(D136,#REF!,0))=FALSE,"C",IF(ISERROR(MATCH(D136,#REF!,0))=FALSE,"D",""))</f>
        <v/>
      </c>
      <c r="F136" s="12" t="e">
        <f>IF(E136="C",0,IF(E136 ="D",ROUND(1/((1+#REF!)^A136),9) * 2,ROUND(1/((1+#REF!)^A136),9)))</f>
        <v>#REF!</v>
      </c>
      <c r="G136" s="11" t="e">
        <f t="shared" si="12"/>
        <v>#REF!</v>
      </c>
    </row>
    <row r="137" spans="1:7" ht="13.8" thickBot="1" x14ac:dyDescent="0.3">
      <c r="A137" s="9">
        <f t="shared" si="13"/>
        <v>134</v>
      </c>
      <c r="B137" s="5">
        <f t="shared" si="10"/>
        <v>134</v>
      </c>
      <c r="C137" s="10" t="e">
        <f t="shared" si="14"/>
        <v>#REF!</v>
      </c>
      <c r="D137" s="9" t="e">
        <f t="shared" si="11"/>
        <v>#REF!</v>
      </c>
      <c r="E137" s="5" t="str">
        <f>IF(ISERROR(MATCH(D137,#REF!,0))=FALSE,"C",IF(ISERROR(MATCH(D137,#REF!,0))=FALSE,"D",""))</f>
        <v/>
      </c>
      <c r="F137" s="12" t="e">
        <f>IF(E137="C",0,IF(E137 ="D",ROUND(1/((1+#REF!)^A137),9) * 2,ROUND(1/((1+#REF!)^A137),9)))</f>
        <v>#REF!</v>
      </c>
      <c r="G137" s="11" t="e">
        <f t="shared" si="12"/>
        <v>#REF!</v>
      </c>
    </row>
    <row r="138" spans="1:7" ht="13.8" thickBot="1" x14ac:dyDescent="0.3">
      <c r="A138" s="9">
        <f t="shared" si="13"/>
        <v>135</v>
      </c>
      <c r="B138" s="5">
        <f t="shared" si="10"/>
        <v>135</v>
      </c>
      <c r="C138" s="10" t="e">
        <f t="shared" si="14"/>
        <v>#REF!</v>
      </c>
      <c r="D138" s="9" t="e">
        <f t="shared" si="11"/>
        <v>#REF!</v>
      </c>
      <c r="E138" s="5" t="str">
        <f>IF(ISERROR(MATCH(D138,#REF!,0))=FALSE,"C",IF(ISERROR(MATCH(D138,#REF!,0))=FALSE,"D",""))</f>
        <v/>
      </c>
      <c r="F138" s="12" t="e">
        <f>IF(E138="C",0,IF(E138 ="D",ROUND(1/((1+#REF!)^A138),9) * 2,ROUND(1/((1+#REF!)^A138),9)))</f>
        <v>#REF!</v>
      </c>
      <c r="G138" s="11" t="e">
        <f t="shared" si="12"/>
        <v>#REF!</v>
      </c>
    </row>
    <row r="139" spans="1:7" ht="13.8" thickBot="1" x14ac:dyDescent="0.3">
      <c r="A139" s="9">
        <f t="shared" si="13"/>
        <v>136</v>
      </c>
      <c r="B139" s="5">
        <f t="shared" si="10"/>
        <v>136</v>
      </c>
      <c r="C139" s="10" t="e">
        <f t="shared" si="14"/>
        <v>#REF!</v>
      </c>
      <c r="D139" s="9" t="e">
        <f t="shared" si="11"/>
        <v>#REF!</v>
      </c>
      <c r="E139" s="5" t="str">
        <f>IF(ISERROR(MATCH(D139,#REF!,0))=FALSE,"C",IF(ISERROR(MATCH(D139,#REF!,0))=FALSE,"D",""))</f>
        <v/>
      </c>
      <c r="F139" s="12" t="e">
        <f>IF(E139="C",0,IF(E139 ="D",ROUND(1/((1+#REF!)^A139),9) * 2,ROUND(1/((1+#REF!)^A139),9)))</f>
        <v>#REF!</v>
      </c>
      <c r="G139" s="11" t="e">
        <f t="shared" si="12"/>
        <v>#REF!</v>
      </c>
    </row>
    <row r="140" spans="1:7" ht="13.8" thickBot="1" x14ac:dyDescent="0.3">
      <c r="A140" s="9">
        <f t="shared" si="13"/>
        <v>137</v>
      </c>
      <c r="B140" s="5">
        <f t="shared" si="10"/>
        <v>137</v>
      </c>
      <c r="C140" s="10" t="e">
        <f t="shared" si="14"/>
        <v>#REF!</v>
      </c>
      <c r="D140" s="9" t="e">
        <f t="shared" si="11"/>
        <v>#REF!</v>
      </c>
      <c r="E140" s="5" t="str">
        <f>IF(ISERROR(MATCH(D140,#REF!,0))=FALSE,"C",IF(ISERROR(MATCH(D140,#REF!,0))=FALSE,"D",""))</f>
        <v/>
      </c>
      <c r="F140" s="12" t="e">
        <f>IF(E140="C",0,IF(E140 ="D",ROUND(1/((1+#REF!)^A140),9) * 2,ROUND(1/((1+#REF!)^A140),9)))</f>
        <v>#REF!</v>
      </c>
      <c r="G140" s="11" t="e">
        <f t="shared" si="12"/>
        <v>#REF!</v>
      </c>
    </row>
    <row r="141" spans="1:7" ht="13.8" thickBot="1" x14ac:dyDescent="0.3">
      <c r="A141" s="9">
        <f t="shared" si="13"/>
        <v>138</v>
      </c>
      <c r="B141" s="5">
        <f t="shared" si="10"/>
        <v>138</v>
      </c>
      <c r="C141" s="10" t="e">
        <f t="shared" si="14"/>
        <v>#REF!</v>
      </c>
      <c r="D141" s="9" t="e">
        <f t="shared" si="11"/>
        <v>#REF!</v>
      </c>
      <c r="E141" s="5" t="str">
        <f>IF(ISERROR(MATCH(D141,#REF!,0))=FALSE,"C",IF(ISERROR(MATCH(D141,#REF!,0))=FALSE,"D",""))</f>
        <v/>
      </c>
      <c r="F141" s="12" t="e">
        <f>IF(E141="C",0,IF(E141 ="D",ROUND(1/((1+#REF!)^A141),9) * 2,ROUND(1/((1+#REF!)^A141),9)))</f>
        <v>#REF!</v>
      </c>
      <c r="G141" s="11" t="e">
        <f t="shared" si="12"/>
        <v>#REF!</v>
      </c>
    </row>
    <row r="142" spans="1:7" ht="13.8" thickBot="1" x14ac:dyDescent="0.3">
      <c r="A142" s="9">
        <f t="shared" si="13"/>
        <v>139</v>
      </c>
      <c r="B142" s="5">
        <f t="shared" si="10"/>
        <v>139</v>
      </c>
      <c r="C142" s="10" t="e">
        <f t="shared" si="14"/>
        <v>#REF!</v>
      </c>
      <c r="D142" s="9" t="e">
        <f t="shared" si="11"/>
        <v>#REF!</v>
      </c>
      <c r="E142" s="5" t="str">
        <f>IF(ISERROR(MATCH(D142,#REF!,0))=FALSE,"C",IF(ISERROR(MATCH(D142,#REF!,0))=FALSE,"D",""))</f>
        <v/>
      </c>
      <c r="F142" s="12" t="e">
        <f>IF(E142="C",0,IF(E142 ="D",ROUND(1/((1+#REF!)^A142),9) * 2,ROUND(1/((1+#REF!)^A142),9)))</f>
        <v>#REF!</v>
      </c>
      <c r="G142" s="11" t="e">
        <f t="shared" si="12"/>
        <v>#REF!</v>
      </c>
    </row>
    <row r="143" spans="1:7" ht="13.8" thickBot="1" x14ac:dyDescent="0.3">
      <c r="A143" s="9">
        <f t="shared" si="13"/>
        <v>140</v>
      </c>
      <c r="B143" s="5">
        <f t="shared" si="10"/>
        <v>140</v>
      </c>
      <c r="C143" s="10" t="e">
        <f t="shared" si="14"/>
        <v>#REF!</v>
      </c>
      <c r="D143" s="9" t="e">
        <f t="shared" si="11"/>
        <v>#REF!</v>
      </c>
      <c r="E143" s="5" t="str">
        <f>IF(ISERROR(MATCH(D143,#REF!,0))=FALSE,"C",IF(ISERROR(MATCH(D143,#REF!,0))=FALSE,"D",""))</f>
        <v/>
      </c>
      <c r="F143" s="12" t="e">
        <f>IF(E143="C",0,IF(E143 ="D",ROUND(1/((1+#REF!)^A143),9) * 2,ROUND(1/((1+#REF!)^A143),9)))</f>
        <v>#REF!</v>
      </c>
      <c r="G143" s="11" t="e">
        <f t="shared" si="12"/>
        <v>#REF!</v>
      </c>
    </row>
    <row r="144" spans="1:7" ht="13.8" thickBot="1" x14ac:dyDescent="0.3">
      <c r="A144" s="9">
        <f t="shared" si="13"/>
        <v>141</v>
      </c>
      <c r="B144" s="5">
        <f t="shared" si="10"/>
        <v>141</v>
      </c>
      <c r="C144" s="10" t="e">
        <f t="shared" si="14"/>
        <v>#REF!</v>
      </c>
      <c r="D144" s="9" t="e">
        <f t="shared" si="11"/>
        <v>#REF!</v>
      </c>
      <c r="E144" s="5" t="str">
        <f>IF(ISERROR(MATCH(D144,#REF!,0))=FALSE,"C",IF(ISERROR(MATCH(D144,#REF!,0))=FALSE,"D",""))</f>
        <v/>
      </c>
      <c r="F144" s="12" t="e">
        <f>IF(E144="C",0,IF(E144 ="D",ROUND(1/((1+#REF!)^A144),9) * 2,ROUND(1/((1+#REF!)^A144),9)))</f>
        <v>#REF!</v>
      </c>
      <c r="G144" s="11" t="e">
        <f t="shared" si="12"/>
        <v>#REF!</v>
      </c>
    </row>
    <row r="145" spans="1:7" ht="13.8" thickBot="1" x14ac:dyDescent="0.3">
      <c r="A145" s="9">
        <f t="shared" si="13"/>
        <v>142</v>
      </c>
      <c r="B145" s="5">
        <f t="shared" si="10"/>
        <v>142</v>
      </c>
      <c r="C145" s="10" t="e">
        <f t="shared" si="14"/>
        <v>#REF!</v>
      </c>
      <c r="D145" s="9" t="e">
        <f t="shared" si="11"/>
        <v>#REF!</v>
      </c>
      <c r="E145" s="5" t="str">
        <f>IF(ISERROR(MATCH(D145,#REF!,0))=FALSE,"C",IF(ISERROR(MATCH(D145,#REF!,0))=FALSE,"D",""))</f>
        <v/>
      </c>
      <c r="F145" s="12" t="e">
        <f>IF(E145="C",0,IF(E145 ="D",ROUND(1/((1+#REF!)^A145),9) * 2,ROUND(1/((1+#REF!)^A145),9)))</f>
        <v>#REF!</v>
      </c>
      <c r="G145" s="11" t="e">
        <f t="shared" si="12"/>
        <v>#REF!</v>
      </c>
    </row>
    <row r="146" spans="1:7" ht="13.8" thickBot="1" x14ac:dyDescent="0.3">
      <c r="A146" s="9">
        <f t="shared" si="13"/>
        <v>143</v>
      </c>
      <c r="B146" s="5">
        <f t="shared" si="10"/>
        <v>143</v>
      </c>
      <c r="C146" s="10" t="e">
        <f t="shared" si="14"/>
        <v>#REF!</v>
      </c>
      <c r="D146" s="9" t="e">
        <f t="shared" si="11"/>
        <v>#REF!</v>
      </c>
      <c r="E146" s="5" t="str">
        <f>IF(ISERROR(MATCH(D146,#REF!,0))=FALSE,"C",IF(ISERROR(MATCH(D146,#REF!,0))=FALSE,"D",""))</f>
        <v/>
      </c>
      <c r="F146" s="12" t="e">
        <f>IF(E146="C",0,IF(E146 ="D",ROUND(1/((1+#REF!)^A146),9) * 2,ROUND(1/((1+#REF!)^A146),9)))</f>
        <v>#REF!</v>
      </c>
      <c r="G146" s="11" t="e">
        <f t="shared" si="12"/>
        <v>#REF!</v>
      </c>
    </row>
    <row r="147" spans="1:7" ht="13.8" thickBot="1" x14ac:dyDescent="0.3">
      <c r="A147" s="9">
        <f t="shared" si="13"/>
        <v>144</v>
      </c>
      <c r="B147" s="5">
        <f t="shared" si="10"/>
        <v>144</v>
      </c>
      <c r="C147" s="10" t="e">
        <f t="shared" si="14"/>
        <v>#REF!</v>
      </c>
      <c r="D147" s="9" t="e">
        <f t="shared" si="11"/>
        <v>#REF!</v>
      </c>
      <c r="E147" s="5" t="str">
        <f>IF(ISERROR(MATCH(D147,#REF!,0))=FALSE,"C",IF(ISERROR(MATCH(D147,#REF!,0))=FALSE,"D",""))</f>
        <v/>
      </c>
      <c r="F147" s="12" t="e">
        <f>IF(E147="C",0,IF(E147 ="D",ROUND(1/((1+#REF!)^A147),9) * 2,ROUND(1/((1+#REF!)^A147),9)))</f>
        <v>#REF!</v>
      </c>
      <c r="G147" s="11" t="e">
        <f t="shared" si="12"/>
        <v>#REF!</v>
      </c>
    </row>
    <row r="148" spans="1:7" ht="13.8" thickBot="1" x14ac:dyDescent="0.3">
      <c r="A148" s="9">
        <f t="shared" si="13"/>
        <v>145</v>
      </c>
      <c r="B148" s="5">
        <f t="shared" si="10"/>
        <v>145</v>
      </c>
      <c r="C148" s="10" t="e">
        <f t="shared" si="14"/>
        <v>#REF!</v>
      </c>
      <c r="D148" s="9" t="e">
        <f t="shared" si="11"/>
        <v>#REF!</v>
      </c>
      <c r="E148" s="5" t="str">
        <f>IF(ISERROR(MATCH(D148,#REF!,0))=FALSE,"C",IF(ISERROR(MATCH(D148,#REF!,0))=FALSE,"D",""))</f>
        <v/>
      </c>
      <c r="F148" s="12" t="e">
        <f>IF(E148="C",0,IF(E148 ="D",ROUND(1/((1+#REF!)^A148),9) * 2,ROUND(1/((1+#REF!)^A148),9)))</f>
        <v>#REF!</v>
      </c>
      <c r="G148" s="11" t="e">
        <f t="shared" si="12"/>
        <v>#REF!</v>
      </c>
    </row>
    <row r="149" spans="1:7" ht="13.8" thickBot="1" x14ac:dyDescent="0.3">
      <c r="A149" s="9">
        <f t="shared" si="13"/>
        <v>146</v>
      </c>
      <c r="B149" s="5">
        <f t="shared" si="10"/>
        <v>146</v>
      </c>
      <c r="C149" s="10" t="e">
        <f t="shared" si="14"/>
        <v>#REF!</v>
      </c>
      <c r="D149" s="9" t="e">
        <f t="shared" si="11"/>
        <v>#REF!</v>
      </c>
      <c r="E149" s="5" t="str">
        <f>IF(ISERROR(MATCH(D149,#REF!,0))=FALSE,"C",IF(ISERROR(MATCH(D149,#REF!,0))=FALSE,"D",""))</f>
        <v/>
      </c>
      <c r="F149" s="12" t="e">
        <f>IF(E149="C",0,IF(E149 ="D",ROUND(1/((1+#REF!)^A149),9) * 2,ROUND(1/((1+#REF!)^A149),9)))</f>
        <v>#REF!</v>
      </c>
      <c r="G149" s="11" t="e">
        <f t="shared" si="12"/>
        <v>#REF!</v>
      </c>
    </row>
    <row r="150" spans="1:7" ht="13.8" thickBot="1" x14ac:dyDescent="0.3">
      <c r="A150" s="9">
        <f t="shared" si="13"/>
        <v>147</v>
      </c>
      <c r="B150" s="5">
        <f t="shared" si="10"/>
        <v>147</v>
      </c>
      <c r="C150" s="10" t="e">
        <f t="shared" si="14"/>
        <v>#REF!</v>
      </c>
      <c r="D150" s="9" t="e">
        <f t="shared" si="11"/>
        <v>#REF!</v>
      </c>
      <c r="E150" s="5" t="str">
        <f>IF(ISERROR(MATCH(D150,#REF!,0))=FALSE,"C",IF(ISERROR(MATCH(D150,#REF!,0))=FALSE,"D",""))</f>
        <v/>
      </c>
      <c r="F150" s="12" t="e">
        <f>IF(E150="C",0,IF(E150 ="D",ROUND(1/((1+#REF!)^A150),9) * 2,ROUND(1/((1+#REF!)^A150),9)))</f>
        <v>#REF!</v>
      </c>
      <c r="G150" s="11" t="e">
        <f t="shared" si="12"/>
        <v>#REF!</v>
      </c>
    </row>
    <row r="151" spans="1:7" ht="13.8" thickBot="1" x14ac:dyDescent="0.3">
      <c r="A151" s="9">
        <f t="shared" si="13"/>
        <v>148</v>
      </c>
      <c r="B151" s="5">
        <f t="shared" si="10"/>
        <v>148</v>
      </c>
      <c r="C151" s="10" t="e">
        <f t="shared" si="14"/>
        <v>#REF!</v>
      </c>
      <c r="D151" s="9" t="e">
        <f t="shared" si="11"/>
        <v>#REF!</v>
      </c>
      <c r="E151" s="5" t="str">
        <f>IF(ISERROR(MATCH(D151,#REF!,0))=FALSE,"C",IF(ISERROR(MATCH(D151,#REF!,0))=FALSE,"D",""))</f>
        <v/>
      </c>
      <c r="F151" s="12" t="e">
        <f>IF(E151="C",0,IF(E151 ="D",ROUND(1/((1+#REF!)^A151),9) * 2,ROUND(1/((1+#REF!)^A151),9)))</f>
        <v>#REF!</v>
      </c>
      <c r="G151" s="11" t="e">
        <f t="shared" si="12"/>
        <v>#REF!</v>
      </c>
    </row>
    <row r="152" spans="1:7" ht="13.8" thickBot="1" x14ac:dyDescent="0.3">
      <c r="A152" s="9">
        <f t="shared" si="13"/>
        <v>149</v>
      </c>
      <c r="B152" s="5">
        <f t="shared" si="10"/>
        <v>149</v>
      </c>
      <c r="C152" s="10" t="e">
        <f t="shared" si="14"/>
        <v>#REF!</v>
      </c>
      <c r="D152" s="9" t="e">
        <f t="shared" si="11"/>
        <v>#REF!</v>
      </c>
      <c r="E152" s="5" t="str">
        <f>IF(ISERROR(MATCH(D152,#REF!,0))=FALSE,"C",IF(ISERROR(MATCH(D152,#REF!,0))=FALSE,"D",""))</f>
        <v/>
      </c>
      <c r="F152" s="12" t="e">
        <f>IF(E152="C",0,IF(E152 ="D",ROUND(1/((1+#REF!)^A152),9) * 2,ROUND(1/((1+#REF!)^A152),9)))</f>
        <v>#REF!</v>
      </c>
      <c r="G152" s="11" t="e">
        <f t="shared" si="12"/>
        <v>#REF!</v>
      </c>
    </row>
    <row r="153" spans="1:7" ht="13.8" thickBot="1" x14ac:dyDescent="0.3">
      <c r="A153" s="9">
        <f t="shared" si="13"/>
        <v>150</v>
      </c>
      <c r="B153" s="5">
        <f t="shared" si="10"/>
        <v>150</v>
      </c>
      <c r="C153" s="10" t="e">
        <f t="shared" si="14"/>
        <v>#REF!</v>
      </c>
      <c r="D153" s="9" t="e">
        <f t="shared" si="11"/>
        <v>#REF!</v>
      </c>
      <c r="E153" s="5" t="str">
        <f>IF(ISERROR(MATCH(D153,#REF!,0))=FALSE,"C",IF(ISERROR(MATCH(D153,#REF!,0))=FALSE,"D",""))</f>
        <v/>
      </c>
      <c r="F153" s="12" t="e">
        <f>IF(E153="C",0,IF(E153 ="D",ROUND(1/((1+#REF!)^A153),9) * 2,ROUND(1/((1+#REF!)^A153),9)))</f>
        <v>#REF!</v>
      </c>
      <c r="G153" s="11" t="e">
        <f t="shared" si="12"/>
        <v>#REF!</v>
      </c>
    </row>
    <row r="154" spans="1:7" ht="13.8" thickBot="1" x14ac:dyDescent="0.3">
      <c r="A154" s="9">
        <f t="shared" si="13"/>
        <v>151</v>
      </c>
      <c r="B154" s="5">
        <f t="shared" si="10"/>
        <v>151</v>
      </c>
      <c r="C154" s="10" t="e">
        <f t="shared" si="14"/>
        <v>#REF!</v>
      </c>
      <c r="D154" s="9" t="e">
        <f t="shared" si="11"/>
        <v>#REF!</v>
      </c>
      <c r="E154" s="5" t="str">
        <f>IF(ISERROR(MATCH(D154,#REF!,0))=FALSE,"C",IF(ISERROR(MATCH(D154,#REF!,0))=FALSE,"D",""))</f>
        <v/>
      </c>
      <c r="F154" s="12" t="e">
        <f>IF(E154="C",0,IF(E154 ="D",ROUND(1/((1+#REF!)^A154),9) * 2,ROUND(1/((1+#REF!)^A154),9)))</f>
        <v>#REF!</v>
      </c>
      <c r="G154" s="11" t="e">
        <f t="shared" si="12"/>
        <v>#REF!</v>
      </c>
    </row>
    <row r="155" spans="1:7" ht="13.8" thickBot="1" x14ac:dyDescent="0.3">
      <c r="A155" s="9">
        <f t="shared" si="13"/>
        <v>152</v>
      </c>
      <c r="B155" s="5">
        <f t="shared" si="10"/>
        <v>152</v>
      </c>
      <c r="C155" s="10" t="e">
        <f t="shared" si="14"/>
        <v>#REF!</v>
      </c>
      <c r="D155" s="9" t="e">
        <f t="shared" si="11"/>
        <v>#REF!</v>
      </c>
      <c r="E155" s="5" t="str">
        <f>IF(ISERROR(MATCH(D155,#REF!,0))=FALSE,"C",IF(ISERROR(MATCH(D155,#REF!,0))=FALSE,"D",""))</f>
        <v/>
      </c>
      <c r="F155" s="12" t="e">
        <f>IF(E155="C",0,IF(E155 ="D",ROUND(1/((1+#REF!)^A155),9) * 2,ROUND(1/((1+#REF!)^A155),9)))</f>
        <v>#REF!</v>
      </c>
      <c r="G155" s="11" t="e">
        <f t="shared" si="12"/>
        <v>#REF!</v>
      </c>
    </row>
    <row r="156" spans="1:7" ht="13.8" thickBot="1" x14ac:dyDescent="0.3">
      <c r="A156" s="9">
        <f t="shared" si="13"/>
        <v>153</v>
      </c>
      <c r="B156" s="5">
        <f t="shared" si="10"/>
        <v>153</v>
      </c>
      <c r="C156" s="10" t="e">
        <f t="shared" si="14"/>
        <v>#REF!</v>
      </c>
      <c r="D156" s="9" t="e">
        <f t="shared" si="11"/>
        <v>#REF!</v>
      </c>
      <c r="E156" s="5" t="str">
        <f>IF(ISERROR(MATCH(D156,#REF!,0))=FALSE,"C",IF(ISERROR(MATCH(D156,#REF!,0))=FALSE,"D",""))</f>
        <v/>
      </c>
      <c r="F156" s="12" t="e">
        <f>IF(E156="C",0,IF(E156 ="D",ROUND(1/((1+#REF!)^A156),9) * 2,ROUND(1/((1+#REF!)^A156),9)))</f>
        <v>#REF!</v>
      </c>
      <c r="G156" s="11" t="e">
        <f t="shared" si="12"/>
        <v>#REF!</v>
      </c>
    </row>
    <row r="157" spans="1:7" ht="13.8" thickBot="1" x14ac:dyDescent="0.3">
      <c r="A157" s="9">
        <f t="shared" si="13"/>
        <v>154</v>
      </c>
      <c r="B157" s="5">
        <f t="shared" si="10"/>
        <v>154</v>
      </c>
      <c r="C157" s="10" t="e">
        <f t="shared" si="14"/>
        <v>#REF!</v>
      </c>
      <c r="D157" s="9" t="e">
        <f t="shared" si="11"/>
        <v>#REF!</v>
      </c>
      <c r="E157" s="5" t="str">
        <f>IF(ISERROR(MATCH(D157,#REF!,0))=FALSE,"C",IF(ISERROR(MATCH(D157,#REF!,0))=FALSE,"D",""))</f>
        <v/>
      </c>
      <c r="F157" s="12" t="e">
        <f>IF(E157="C",0,IF(E157 ="D",ROUND(1/((1+#REF!)^A157),9) * 2,ROUND(1/((1+#REF!)^A157),9)))</f>
        <v>#REF!</v>
      </c>
      <c r="G157" s="11" t="e">
        <f t="shared" si="12"/>
        <v>#REF!</v>
      </c>
    </row>
    <row r="158" spans="1:7" ht="13.8" thickBot="1" x14ac:dyDescent="0.3">
      <c r="A158" s="9">
        <f t="shared" si="13"/>
        <v>155</v>
      </c>
      <c r="B158" s="5">
        <f t="shared" si="10"/>
        <v>155</v>
      </c>
      <c r="C158" s="10" t="e">
        <f t="shared" si="14"/>
        <v>#REF!</v>
      </c>
      <c r="D158" s="9" t="e">
        <f t="shared" si="11"/>
        <v>#REF!</v>
      </c>
      <c r="E158" s="5" t="str">
        <f>IF(ISERROR(MATCH(D158,#REF!,0))=FALSE,"C",IF(ISERROR(MATCH(D158,#REF!,0))=FALSE,"D",""))</f>
        <v/>
      </c>
      <c r="F158" s="12" t="e">
        <f>IF(E158="C",0,IF(E158 ="D",ROUND(1/((1+#REF!)^A158),9) * 2,ROUND(1/((1+#REF!)^A158),9)))</f>
        <v>#REF!</v>
      </c>
      <c r="G158" s="11" t="e">
        <f t="shared" si="12"/>
        <v>#REF!</v>
      </c>
    </row>
    <row r="159" spans="1:7" ht="13.8" thickBot="1" x14ac:dyDescent="0.3">
      <c r="A159" s="9">
        <f t="shared" si="13"/>
        <v>156</v>
      </c>
      <c r="B159" s="5">
        <f t="shared" si="10"/>
        <v>156</v>
      </c>
      <c r="C159" s="10" t="e">
        <f t="shared" si="14"/>
        <v>#REF!</v>
      </c>
      <c r="D159" s="9" t="e">
        <f t="shared" si="11"/>
        <v>#REF!</v>
      </c>
      <c r="E159" s="5" t="str">
        <f>IF(ISERROR(MATCH(D159,#REF!,0))=FALSE,"C",IF(ISERROR(MATCH(D159,#REF!,0))=FALSE,"D",""))</f>
        <v/>
      </c>
      <c r="F159" s="12" t="e">
        <f>IF(E159="C",0,IF(E159 ="D",ROUND(1/((1+#REF!)^A159),9) * 2,ROUND(1/((1+#REF!)^A159),9)))</f>
        <v>#REF!</v>
      </c>
      <c r="G159" s="11" t="e">
        <f t="shared" si="12"/>
        <v>#REF!</v>
      </c>
    </row>
    <row r="160" spans="1:7" ht="13.8" thickBot="1" x14ac:dyDescent="0.3">
      <c r="A160" s="9">
        <f t="shared" si="13"/>
        <v>157</v>
      </c>
      <c r="B160" s="5">
        <f t="shared" si="10"/>
        <v>157</v>
      </c>
      <c r="C160" s="10" t="e">
        <f t="shared" si="14"/>
        <v>#REF!</v>
      </c>
      <c r="D160" s="9" t="e">
        <f t="shared" si="11"/>
        <v>#REF!</v>
      </c>
      <c r="E160" s="5" t="str">
        <f>IF(ISERROR(MATCH(D160,#REF!,0))=FALSE,"C",IF(ISERROR(MATCH(D160,#REF!,0))=FALSE,"D",""))</f>
        <v/>
      </c>
      <c r="F160" s="12" t="e">
        <f>IF(E160="C",0,IF(E160 ="D",ROUND(1/((1+#REF!)^A160),9) * 2,ROUND(1/((1+#REF!)^A160),9)))</f>
        <v>#REF!</v>
      </c>
      <c r="G160" s="11" t="e">
        <f t="shared" si="12"/>
        <v>#REF!</v>
      </c>
    </row>
    <row r="161" spans="1:7" ht="13.8" thickBot="1" x14ac:dyDescent="0.3">
      <c r="A161" s="9">
        <f t="shared" si="13"/>
        <v>158</v>
      </c>
      <c r="B161" s="5">
        <f t="shared" si="10"/>
        <v>158</v>
      </c>
      <c r="C161" s="10" t="e">
        <f t="shared" si="14"/>
        <v>#REF!</v>
      </c>
      <c r="D161" s="9" t="e">
        <f t="shared" si="11"/>
        <v>#REF!</v>
      </c>
      <c r="E161" s="5" t="str">
        <f>IF(ISERROR(MATCH(D161,#REF!,0))=FALSE,"C",IF(ISERROR(MATCH(D161,#REF!,0))=FALSE,"D",""))</f>
        <v/>
      </c>
      <c r="F161" s="12" t="e">
        <f>IF(E161="C",0,IF(E161 ="D",ROUND(1/((1+#REF!)^A161),9) * 2,ROUND(1/((1+#REF!)^A161),9)))</f>
        <v>#REF!</v>
      </c>
      <c r="G161" s="11" t="e">
        <f t="shared" si="12"/>
        <v>#REF!</v>
      </c>
    </row>
    <row r="162" spans="1:7" ht="13.8" thickBot="1" x14ac:dyDescent="0.3">
      <c r="A162" s="9">
        <f t="shared" si="13"/>
        <v>159</v>
      </c>
      <c r="B162" s="5">
        <f t="shared" si="10"/>
        <v>159</v>
      </c>
      <c r="C162" s="10" t="e">
        <f t="shared" si="14"/>
        <v>#REF!</v>
      </c>
      <c r="D162" s="9" t="e">
        <f t="shared" si="11"/>
        <v>#REF!</v>
      </c>
      <c r="E162" s="5" t="str">
        <f>IF(ISERROR(MATCH(D162,#REF!,0))=FALSE,"C",IF(ISERROR(MATCH(D162,#REF!,0))=FALSE,"D",""))</f>
        <v/>
      </c>
      <c r="F162" s="12" t="e">
        <f>IF(E162="C",0,IF(E162 ="D",ROUND(1/((1+#REF!)^A162),9) * 2,ROUND(1/((1+#REF!)^A162),9)))</f>
        <v>#REF!</v>
      </c>
      <c r="G162" s="11" t="e">
        <f t="shared" si="12"/>
        <v>#REF!</v>
      </c>
    </row>
    <row r="163" spans="1:7" ht="13.8" thickBot="1" x14ac:dyDescent="0.3">
      <c r="A163" s="9">
        <f t="shared" si="13"/>
        <v>160</v>
      </c>
      <c r="B163" s="5">
        <f t="shared" si="10"/>
        <v>160</v>
      </c>
      <c r="C163" s="10" t="e">
        <f t="shared" si="14"/>
        <v>#REF!</v>
      </c>
      <c r="D163" s="9" t="e">
        <f t="shared" si="11"/>
        <v>#REF!</v>
      </c>
      <c r="E163" s="5" t="str">
        <f>IF(ISERROR(MATCH(D163,#REF!,0))=FALSE,"C",IF(ISERROR(MATCH(D163,#REF!,0))=FALSE,"D",""))</f>
        <v/>
      </c>
      <c r="F163" s="12" t="e">
        <f>IF(E163="C",0,IF(E163 ="D",ROUND(1/((1+#REF!)^A163),9) * 2,ROUND(1/((1+#REF!)^A163),9)))</f>
        <v>#REF!</v>
      </c>
      <c r="G163" s="11" t="e">
        <f t="shared" si="12"/>
        <v>#REF!</v>
      </c>
    </row>
    <row r="164" spans="1:7" ht="13.8" thickBot="1" x14ac:dyDescent="0.3">
      <c r="A164" s="9">
        <f t="shared" si="13"/>
        <v>161</v>
      </c>
      <c r="B164" s="5">
        <f t="shared" ref="B164:B227" si="15">IF(E164&lt;&gt;"C",IF(ISERROR(1+B163)=TRUE,1,1+B163),IF(ISNUMBER(B163),B163,1))</f>
        <v>161</v>
      </c>
      <c r="C164" s="10" t="e">
        <f t="shared" si="14"/>
        <v>#REF!</v>
      </c>
      <c r="D164" s="9" t="e">
        <f t="shared" ref="D164:D227" si="16">MONTH(C164)</f>
        <v>#REF!</v>
      </c>
      <c r="E164" s="5" t="str">
        <f>IF(ISERROR(MATCH(D164,#REF!,0))=FALSE,"C",IF(ISERROR(MATCH(D164,#REF!,0))=FALSE,"D",""))</f>
        <v/>
      </c>
      <c r="F164" s="12" t="e">
        <f>IF(E164="C",0,IF(E164 ="D",ROUND(1/((1+#REF!)^A164),9) * 2,ROUND(1/((1+#REF!)^A164),9)))</f>
        <v>#REF!</v>
      </c>
      <c r="G164" s="11" t="e">
        <f t="shared" ref="G164:G227" si="17">G163+ROUND(F164,9)</f>
        <v>#REF!</v>
      </c>
    </row>
    <row r="165" spans="1:7" ht="13.8" thickBot="1" x14ac:dyDescent="0.3">
      <c r="A165" s="9">
        <f t="shared" si="13"/>
        <v>162</v>
      </c>
      <c r="B165" s="5">
        <f t="shared" si="15"/>
        <v>162</v>
      </c>
      <c r="C165" s="10" t="e">
        <f t="shared" si="14"/>
        <v>#REF!</v>
      </c>
      <c r="D165" s="9" t="e">
        <f t="shared" si="16"/>
        <v>#REF!</v>
      </c>
      <c r="E165" s="5" t="str">
        <f>IF(ISERROR(MATCH(D165,#REF!,0))=FALSE,"C",IF(ISERROR(MATCH(D165,#REF!,0))=FALSE,"D",""))</f>
        <v/>
      </c>
      <c r="F165" s="12" t="e">
        <f>IF(E165="C",0,IF(E165 ="D",ROUND(1/((1+#REF!)^A165),9) * 2,ROUND(1/((1+#REF!)^A165),9)))</f>
        <v>#REF!</v>
      </c>
      <c r="G165" s="11" t="e">
        <f t="shared" si="17"/>
        <v>#REF!</v>
      </c>
    </row>
    <row r="166" spans="1:7" ht="13.8" thickBot="1" x14ac:dyDescent="0.3">
      <c r="A166" s="9">
        <f t="shared" si="13"/>
        <v>163</v>
      </c>
      <c r="B166" s="5">
        <f t="shared" si="15"/>
        <v>163</v>
      </c>
      <c r="C166" s="10" t="e">
        <f t="shared" si="14"/>
        <v>#REF!</v>
      </c>
      <c r="D166" s="9" t="e">
        <f t="shared" si="16"/>
        <v>#REF!</v>
      </c>
      <c r="E166" s="5" t="str">
        <f>IF(ISERROR(MATCH(D166,#REF!,0))=FALSE,"C",IF(ISERROR(MATCH(D166,#REF!,0))=FALSE,"D",""))</f>
        <v/>
      </c>
      <c r="F166" s="12" t="e">
        <f>IF(E166="C",0,IF(E166 ="D",ROUND(1/((1+#REF!)^A166),9) * 2,ROUND(1/((1+#REF!)^A166),9)))</f>
        <v>#REF!</v>
      </c>
      <c r="G166" s="11" t="e">
        <f t="shared" si="17"/>
        <v>#REF!</v>
      </c>
    </row>
    <row r="167" spans="1:7" ht="13.8" thickBot="1" x14ac:dyDescent="0.3">
      <c r="A167" s="9">
        <f t="shared" si="13"/>
        <v>164</v>
      </c>
      <c r="B167" s="5">
        <f t="shared" si="15"/>
        <v>164</v>
      </c>
      <c r="C167" s="10" t="e">
        <f t="shared" si="14"/>
        <v>#REF!</v>
      </c>
      <c r="D167" s="9" t="e">
        <f t="shared" si="16"/>
        <v>#REF!</v>
      </c>
      <c r="E167" s="5" t="str">
        <f>IF(ISERROR(MATCH(D167,#REF!,0))=FALSE,"C",IF(ISERROR(MATCH(D167,#REF!,0))=FALSE,"D",""))</f>
        <v/>
      </c>
      <c r="F167" s="12" t="e">
        <f>IF(E167="C",0,IF(E167 ="D",ROUND(1/((1+#REF!)^A167),9) * 2,ROUND(1/((1+#REF!)^A167),9)))</f>
        <v>#REF!</v>
      </c>
      <c r="G167" s="11" t="e">
        <f t="shared" si="17"/>
        <v>#REF!</v>
      </c>
    </row>
    <row r="168" spans="1:7" ht="13.8" thickBot="1" x14ac:dyDescent="0.3">
      <c r="A168" s="9">
        <f t="shared" si="13"/>
        <v>165</v>
      </c>
      <c r="B168" s="5">
        <f t="shared" si="15"/>
        <v>165</v>
      </c>
      <c r="C168" s="10" t="e">
        <f t="shared" si="14"/>
        <v>#REF!</v>
      </c>
      <c r="D168" s="9" t="e">
        <f t="shared" si="16"/>
        <v>#REF!</v>
      </c>
      <c r="E168" s="5" t="str">
        <f>IF(ISERROR(MATCH(D168,#REF!,0))=FALSE,"C",IF(ISERROR(MATCH(D168,#REF!,0))=FALSE,"D",""))</f>
        <v/>
      </c>
      <c r="F168" s="12" t="e">
        <f>IF(E168="C",0,IF(E168 ="D",ROUND(1/((1+#REF!)^A168),9) * 2,ROUND(1/((1+#REF!)^A168),9)))</f>
        <v>#REF!</v>
      </c>
      <c r="G168" s="11" t="e">
        <f t="shared" si="17"/>
        <v>#REF!</v>
      </c>
    </row>
    <row r="169" spans="1:7" ht="13.8" thickBot="1" x14ac:dyDescent="0.3">
      <c r="A169" s="9">
        <f t="shared" si="13"/>
        <v>166</v>
      </c>
      <c r="B169" s="5">
        <f t="shared" si="15"/>
        <v>166</v>
      </c>
      <c r="C169" s="10" t="e">
        <f t="shared" si="14"/>
        <v>#REF!</v>
      </c>
      <c r="D169" s="9" t="e">
        <f t="shared" si="16"/>
        <v>#REF!</v>
      </c>
      <c r="E169" s="5" t="str">
        <f>IF(ISERROR(MATCH(D169,#REF!,0))=FALSE,"C",IF(ISERROR(MATCH(D169,#REF!,0))=FALSE,"D",""))</f>
        <v/>
      </c>
      <c r="F169" s="12" t="e">
        <f>IF(E169="C",0,IF(E169 ="D",ROUND(1/((1+#REF!)^A169),9) * 2,ROUND(1/((1+#REF!)^A169),9)))</f>
        <v>#REF!</v>
      </c>
      <c r="G169" s="11" t="e">
        <f t="shared" si="17"/>
        <v>#REF!</v>
      </c>
    </row>
    <row r="170" spans="1:7" ht="13.8" thickBot="1" x14ac:dyDescent="0.3">
      <c r="A170" s="9">
        <f t="shared" si="13"/>
        <v>167</v>
      </c>
      <c r="B170" s="5">
        <f t="shared" si="15"/>
        <v>167</v>
      </c>
      <c r="C170" s="10" t="e">
        <f t="shared" si="14"/>
        <v>#REF!</v>
      </c>
      <c r="D170" s="9" t="e">
        <f t="shared" si="16"/>
        <v>#REF!</v>
      </c>
      <c r="E170" s="5" t="str">
        <f>IF(ISERROR(MATCH(D170,#REF!,0))=FALSE,"C",IF(ISERROR(MATCH(D170,#REF!,0))=FALSE,"D",""))</f>
        <v/>
      </c>
      <c r="F170" s="12" t="e">
        <f>IF(E170="C",0,IF(E170 ="D",ROUND(1/((1+#REF!)^A170),9) * 2,ROUND(1/((1+#REF!)^A170),9)))</f>
        <v>#REF!</v>
      </c>
      <c r="G170" s="11" t="e">
        <f t="shared" si="17"/>
        <v>#REF!</v>
      </c>
    </row>
    <row r="171" spans="1:7" ht="13.8" thickBot="1" x14ac:dyDescent="0.3">
      <c r="A171" s="9">
        <f t="shared" si="13"/>
        <v>168</v>
      </c>
      <c r="B171" s="5">
        <f t="shared" si="15"/>
        <v>168</v>
      </c>
      <c r="C171" s="10" t="e">
        <f t="shared" si="14"/>
        <v>#REF!</v>
      </c>
      <c r="D171" s="9" t="e">
        <f t="shared" si="16"/>
        <v>#REF!</v>
      </c>
      <c r="E171" s="5" t="str">
        <f>IF(ISERROR(MATCH(D171,#REF!,0))=FALSE,"C",IF(ISERROR(MATCH(D171,#REF!,0))=FALSE,"D",""))</f>
        <v/>
      </c>
      <c r="F171" s="12" t="e">
        <f>IF(E171="C",0,IF(E171 ="D",ROUND(1/((1+#REF!)^A171),9) * 2,ROUND(1/((1+#REF!)^A171),9)))</f>
        <v>#REF!</v>
      </c>
      <c r="G171" s="11" t="e">
        <f t="shared" si="17"/>
        <v>#REF!</v>
      </c>
    </row>
    <row r="172" spans="1:7" ht="13.8" thickBot="1" x14ac:dyDescent="0.3">
      <c r="A172" s="9">
        <f t="shared" si="13"/>
        <v>169</v>
      </c>
      <c r="B172" s="5">
        <f t="shared" si="15"/>
        <v>169</v>
      </c>
      <c r="C172" s="10" t="e">
        <f t="shared" si="14"/>
        <v>#REF!</v>
      </c>
      <c r="D172" s="9" t="e">
        <f t="shared" si="16"/>
        <v>#REF!</v>
      </c>
      <c r="E172" s="5" t="str">
        <f>IF(ISERROR(MATCH(D172,#REF!,0))=FALSE,"C",IF(ISERROR(MATCH(D172,#REF!,0))=FALSE,"D",""))</f>
        <v/>
      </c>
      <c r="F172" s="12" t="e">
        <f>IF(E172="C",0,IF(E172 ="D",ROUND(1/((1+#REF!)^A172),9) * 2,ROUND(1/((1+#REF!)^A172),9)))</f>
        <v>#REF!</v>
      </c>
      <c r="G172" s="11" t="e">
        <f t="shared" si="17"/>
        <v>#REF!</v>
      </c>
    </row>
    <row r="173" spans="1:7" ht="13.8" thickBot="1" x14ac:dyDescent="0.3">
      <c r="A173" s="9">
        <f t="shared" si="13"/>
        <v>170</v>
      </c>
      <c r="B173" s="5">
        <f t="shared" si="15"/>
        <v>170</v>
      </c>
      <c r="C173" s="10" t="e">
        <f t="shared" si="14"/>
        <v>#REF!</v>
      </c>
      <c r="D173" s="9" t="e">
        <f t="shared" si="16"/>
        <v>#REF!</v>
      </c>
      <c r="E173" s="5" t="str">
        <f>IF(ISERROR(MATCH(D173,#REF!,0))=FALSE,"C",IF(ISERROR(MATCH(D173,#REF!,0))=FALSE,"D",""))</f>
        <v/>
      </c>
      <c r="F173" s="12" t="e">
        <f>IF(E173="C",0,IF(E173 ="D",ROUND(1/((1+#REF!)^A173),9) * 2,ROUND(1/((1+#REF!)^A173),9)))</f>
        <v>#REF!</v>
      </c>
      <c r="G173" s="11" t="e">
        <f t="shared" si="17"/>
        <v>#REF!</v>
      </c>
    </row>
    <row r="174" spans="1:7" ht="13.8" thickBot="1" x14ac:dyDescent="0.3">
      <c r="A174" s="9">
        <f t="shared" si="13"/>
        <v>171</v>
      </c>
      <c r="B174" s="5">
        <f t="shared" si="15"/>
        <v>171</v>
      </c>
      <c r="C174" s="10" t="e">
        <f t="shared" si="14"/>
        <v>#REF!</v>
      </c>
      <c r="D174" s="9" t="e">
        <f t="shared" si="16"/>
        <v>#REF!</v>
      </c>
      <c r="E174" s="5" t="str">
        <f>IF(ISERROR(MATCH(D174,#REF!,0))=FALSE,"C",IF(ISERROR(MATCH(D174,#REF!,0))=FALSE,"D",""))</f>
        <v/>
      </c>
      <c r="F174" s="12" t="e">
        <f>IF(E174="C",0,IF(E174 ="D",ROUND(1/((1+#REF!)^A174),9) * 2,ROUND(1/((1+#REF!)^A174),9)))</f>
        <v>#REF!</v>
      </c>
      <c r="G174" s="11" t="e">
        <f t="shared" si="17"/>
        <v>#REF!</v>
      </c>
    </row>
    <row r="175" spans="1:7" ht="13.8" thickBot="1" x14ac:dyDescent="0.3">
      <c r="A175" s="9">
        <f t="shared" si="13"/>
        <v>172</v>
      </c>
      <c r="B175" s="5">
        <f t="shared" si="15"/>
        <v>172</v>
      </c>
      <c r="C175" s="10" t="e">
        <f t="shared" si="14"/>
        <v>#REF!</v>
      </c>
      <c r="D175" s="9" t="e">
        <f t="shared" si="16"/>
        <v>#REF!</v>
      </c>
      <c r="E175" s="5" t="str">
        <f>IF(ISERROR(MATCH(D175,#REF!,0))=FALSE,"C",IF(ISERROR(MATCH(D175,#REF!,0))=FALSE,"D",""))</f>
        <v/>
      </c>
      <c r="F175" s="12" t="e">
        <f>IF(E175="C",0,IF(E175 ="D",ROUND(1/((1+#REF!)^A175),9) * 2,ROUND(1/((1+#REF!)^A175),9)))</f>
        <v>#REF!</v>
      </c>
      <c r="G175" s="11" t="e">
        <f t="shared" si="17"/>
        <v>#REF!</v>
      </c>
    </row>
    <row r="176" spans="1:7" ht="13.8" thickBot="1" x14ac:dyDescent="0.3">
      <c r="A176" s="9">
        <f t="shared" si="13"/>
        <v>173</v>
      </c>
      <c r="B176" s="5">
        <f t="shared" si="15"/>
        <v>173</v>
      </c>
      <c r="C176" s="10" t="e">
        <f t="shared" si="14"/>
        <v>#REF!</v>
      </c>
      <c r="D176" s="9" t="e">
        <f t="shared" si="16"/>
        <v>#REF!</v>
      </c>
      <c r="E176" s="5" t="str">
        <f>IF(ISERROR(MATCH(D176,#REF!,0))=FALSE,"C",IF(ISERROR(MATCH(D176,#REF!,0))=FALSE,"D",""))</f>
        <v/>
      </c>
      <c r="F176" s="12" t="e">
        <f>IF(E176="C",0,IF(E176 ="D",ROUND(1/((1+#REF!)^A176),9) * 2,ROUND(1/((1+#REF!)^A176),9)))</f>
        <v>#REF!</v>
      </c>
      <c r="G176" s="11" t="e">
        <f t="shared" si="17"/>
        <v>#REF!</v>
      </c>
    </row>
    <row r="177" spans="1:7" ht="13.8" thickBot="1" x14ac:dyDescent="0.3">
      <c r="A177" s="9">
        <f t="shared" si="13"/>
        <v>174</v>
      </c>
      <c r="B177" s="5">
        <f t="shared" si="15"/>
        <v>174</v>
      </c>
      <c r="C177" s="10" t="e">
        <f t="shared" si="14"/>
        <v>#REF!</v>
      </c>
      <c r="D177" s="9" t="e">
        <f t="shared" si="16"/>
        <v>#REF!</v>
      </c>
      <c r="E177" s="5" t="str">
        <f>IF(ISERROR(MATCH(D177,#REF!,0))=FALSE,"C",IF(ISERROR(MATCH(D177,#REF!,0))=FALSE,"D",""))</f>
        <v/>
      </c>
      <c r="F177" s="12" t="e">
        <f>IF(E177="C",0,IF(E177 ="D",ROUND(1/((1+#REF!)^A177),9) * 2,ROUND(1/((1+#REF!)^A177),9)))</f>
        <v>#REF!</v>
      </c>
      <c r="G177" s="11" t="e">
        <f t="shared" si="17"/>
        <v>#REF!</v>
      </c>
    </row>
    <row r="178" spans="1:7" ht="13.8" thickBot="1" x14ac:dyDescent="0.3">
      <c r="A178" s="9">
        <f t="shared" si="13"/>
        <v>175</v>
      </c>
      <c r="B178" s="5">
        <f t="shared" si="15"/>
        <v>175</v>
      </c>
      <c r="C178" s="10" t="e">
        <f t="shared" si="14"/>
        <v>#REF!</v>
      </c>
      <c r="D178" s="9" t="e">
        <f t="shared" si="16"/>
        <v>#REF!</v>
      </c>
      <c r="E178" s="5" t="str">
        <f>IF(ISERROR(MATCH(D178,#REF!,0))=FALSE,"C",IF(ISERROR(MATCH(D178,#REF!,0))=FALSE,"D",""))</f>
        <v/>
      </c>
      <c r="F178" s="12" t="e">
        <f>IF(E178="C",0,IF(E178 ="D",ROUND(1/((1+#REF!)^A178),9) * 2,ROUND(1/((1+#REF!)^A178),9)))</f>
        <v>#REF!</v>
      </c>
      <c r="G178" s="11" t="e">
        <f t="shared" si="17"/>
        <v>#REF!</v>
      </c>
    </row>
    <row r="179" spans="1:7" ht="13.8" thickBot="1" x14ac:dyDescent="0.3">
      <c r="A179" s="9">
        <f t="shared" si="13"/>
        <v>176</v>
      </c>
      <c r="B179" s="5">
        <f t="shared" si="15"/>
        <v>176</v>
      </c>
      <c r="C179" s="10" t="e">
        <f t="shared" si="14"/>
        <v>#REF!</v>
      </c>
      <c r="D179" s="9" t="e">
        <f t="shared" si="16"/>
        <v>#REF!</v>
      </c>
      <c r="E179" s="5" t="str">
        <f>IF(ISERROR(MATCH(D179,#REF!,0))=FALSE,"C",IF(ISERROR(MATCH(D179,#REF!,0))=FALSE,"D",""))</f>
        <v/>
      </c>
      <c r="F179" s="12" t="e">
        <f>IF(E179="C",0,IF(E179 ="D",ROUND(1/((1+#REF!)^A179),9) * 2,ROUND(1/((1+#REF!)^A179),9)))</f>
        <v>#REF!</v>
      </c>
      <c r="G179" s="11" t="e">
        <f t="shared" si="17"/>
        <v>#REF!</v>
      </c>
    </row>
    <row r="180" spans="1:7" ht="13.8" thickBot="1" x14ac:dyDescent="0.3">
      <c r="A180" s="9">
        <f t="shared" si="13"/>
        <v>177</v>
      </c>
      <c r="B180" s="5">
        <f t="shared" si="15"/>
        <v>177</v>
      </c>
      <c r="C180" s="10" t="e">
        <f t="shared" si="14"/>
        <v>#REF!</v>
      </c>
      <c r="D180" s="9" t="e">
        <f t="shared" si="16"/>
        <v>#REF!</v>
      </c>
      <c r="E180" s="5" t="str">
        <f>IF(ISERROR(MATCH(D180,#REF!,0))=FALSE,"C",IF(ISERROR(MATCH(D180,#REF!,0))=FALSE,"D",""))</f>
        <v/>
      </c>
      <c r="F180" s="12" t="e">
        <f>IF(E180="C",0,IF(E180 ="D",ROUND(1/((1+#REF!)^A180),9) * 2,ROUND(1/((1+#REF!)^A180),9)))</f>
        <v>#REF!</v>
      </c>
      <c r="G180" s="11" t="e">
        <f t="shared" si="17"/>
        <v>#REF!</v>
      </c>
    </row>
    <row r="181" spans="1:7" ht="13.8" thickBot="1" x14ac:dyDescent="0.3">
      <c r="A181" s="9">
        <f t="shared" si="13"/>
        <v>178</v>
      </c>
      <c r="B181" s="5">
        <f t="shared" si="15"/>
        <v>178</v>
      </c>
      <c r="C181" s="10" t="e">
        <f t="shared" si="14"/>
        <v>#REF!</v>
      </c>
      <c r="D181" s="9" t="e">
        <f t="shared" si="16"/>
        <v>#REF!</v>
      </c>
      <c r="E181" s="5" t="str">
        <f>IF(ISERROR(MATCH(D181,#REF!,0))=FALSE,"C",IF(ISERROR(MATCH(D181,#REF!,0))=FALSE,"D",""))</f>
        <v/>
      </c>
      <c r="F181" s="12" t="e">
        <f>IF(E181="C",0,IF(E181 ="D",ROUND(1/((1+#REF!)^A181),9) * 2,ROUND(1/((1+#REF!)^A181),9)))</f>
        <v>#REF!</v>
      </c>
      <c r="G181" s="11" t="e">
        <f t="shared" si="17"/>
        <v>#REF!</v>
      </c>
    </row>
    <row r="182" spans="1:7" ht="13.8" thickBot="1" x14ac:dyDescent="0.3">
      <c r="A182" s="9">
        <f t="shared" si="13"/>
        <v>179</v>
      </c>
      <c r="B182" s="5">
        <f t="shared" si="15"/>
        <v>179</v>
      </c>
      <c r="C182" s="10" t="e">
        <f t="shared" si="14"/>
        <v>#REF!</v>
      </c>
      <c r="D182" s="9" t="e">
        <f t="shared" si="16"/>
        <v>#REF!</v>
      </c>
      <c r="E182" s="5" t="str">
        <f>IF(ISERROR(MATCH(D182,#REF!,0))=FALSE,"C",IF(ISERROR(MATCH(D182,#REF!,0))=FALSE,"D",""))</f>
        <v/>
      </c>
      <c r="F182" s="12" t="e">
        <f>IF(E182="C",0,IF(E182 ="D",ROUND(1/((1+#REF!)^A182),9) * 2,ROUND(1/((1+#REF!)^A182),9)))</f>
        <v>#REF!</v>
      </c>
      <c r="G182" s="11" t="e">
        <f t="shared" si="17"/>
        <v>#REF!</v>
      </c>
    </row>
    <row r="183" spans="1:7" ht="13.8" thickBot="1" x14ac:dyDescent="0.3">
      <c r="A183" s="9">
        <f t="shared" si="13"/>
        <v>180</v>
      </c>
      <c r="B183" s="5">
        <f t="shared" si="15"/>
        <v>180</v>
      </c>
      <c r="C183" s="10" t="e">
        <f t="shared" si="14"/>
        <v>#REF!</v>
      </c>
      <c r="D183" s="9" t="e">
        <f t="shared" si="16"/>
        <v>#REF!</v>
      </c>
      <c r="E183" s="5" t="str">
        <f>IF(ISERROR(MATCH(D183,#REF!,0))=FALSE,"C",IF(ISERROR(MATCH(D183,#REF!,0))=FALSE,"D",""))</f>
        <v/>
      </c>
      <c r="F183" s="12" t="e">
        <f>IF(E183="C",0,IF(E183 ="D",ROUND(1/((1+#REF!)^A183),9) * 2,ROUND(1/((1+#REF!)^A183),9)))</f>
        <v>#REF!</v>
      </c>
      <c r="G183" s="11" t="e">
        <f t="shared" si="17"/>
        <v>#REF!</v>
      </c>
    </row>
    <row r="184" spans="1:7" ht="13.8" thickBot="1" x14ac:dyDescent="0.3">
      <c r="A184" s="9">
        <f t="shared" si="13"/>
        <v>181</v>
      </c>
      <c r="B184" s="5">
        <f t="shared" si="15"/>
        <v>181</v>
      </c>
      <c r="C184" s="10" t="e">
        <f t="shared" si="14"/>
        <v>#REF!</v>
      </c>
      <c r="D184" s="9" t="e">
        <f t="shared" si="16"/>
        <v>#REF!</v>
      </c>
      <c r="E184" s="5" t="str">
        <f>IF(ISERROR(MATCH(D184,#REF!,0))=FALSE,"C",IF(ISERROR(MATCH(D184,#REF!,0))=FALSE,"D",""))</f>
        <v/>
      </c>
      <c r="F184" s="12" t="e">
        <f>IF(E184="C",0,IF(E184 ="D",ROUND(1/((1+#REF!)^A184),9) * 2,ROUND(1/((1+#REF!)^A184),9)))</f>
        <v>#REF!</v>
      </c>
      <c r="G184" s="11" t="e">
        <f t="shared" si="17"/>
        <v>#REF!</v>
      </c>
    </row>
    <row r="185" spans="1:7" ht="13.8" thickBot="1" x14ac:dyDescent="0.3">
      <c r="A185" s="9">
        <f t="shared" si="13"/>
        <v>182</v>
      </c>
      <c r="B185" s="5">
        <f t="shared" si="15"/>
        <v>182</v>
      </c>
      <c r="C185" s="10" t="e">
        <f t="shared" si="14"/>
        <v>#REF!</v>
      </c>
      <c r="D185" s="9" t="e">
        <f t="shared" si="16"/>
        <v>#REF!</v>
      </c>
      <c r="E185" s="5" t="str">
        <f>IF(ISERROR(MATCH(D185,#REF!,0))=FALSE,"C",IF(ISERROR(MATCH(D185,#REF!,0))=FALSE,"D",""))</f>
        <v/>
      </c>
      <c r="F185" s="12" t="e">
        <f>IF(E185="C",0,IF(E185 ="D",ROUND(1/((1+#REF!)^A185),9) * 2,ROUND(1/((1+#REF!)^A185),9)))</f>
        <v>#REF!</v>
      </c>
      <c r="G185" s="11" t="e">
        <f t="shared" si="17"/>
        <v>#REF!</v>
      </c>
    </row>
    <row r="186" spans="1:7" ht="13.8" thickBot="1" x14ac:dyDescent="0.3">
      <c r="A186" s="9">
        <f t="shared" si="13"/>
        <v>183</v>
      </c>
      <c r="B186" s="5">
        <f t="shared" si="15"/>
        <v>183</v>
      </c>
      <c r="C186" s="10" t="e">
        <f t="shared" si="14"/>
        <v>#REF!</v>
      </c>
      <c r="D186" s="9" t="e">
        <f t="shared" si="16"/>
        <v>#REF!</v>
      </c>
      <c r="E186" s="5" t="str">
        <f>IF(ISERROR(MATCH(D186,#REF!,0))=FALSE,"C",IF(ISERROR(MATCH(D186,#REF!,0))=FALSE,"D",""))</f>
        <v/>
      </c>
      <c r="F186" s="12" t="e">
        <f>IF(E186="C",0,IF(E186 ="D",ROUND(1/((1+#REF!)^A186),9) * 2,ROUND(1/((1+#REF!)^A186),9)))</f>
        <v>#REF!</v>
      </c>
      <c r="G186" s="11" t="e">
        <f t="shared" si="17"/>
        <v>#REF!</v>
      </c>
    </row>
    <row r="187" spans="1:7" ht="13.8" thickBot="1" x14ac:dyDescent="0.3">
      <c r="A187" s="9">
        <f t="shared" si="13"/>
        <v>184</v>
      </c>
      <c r="B187" s="5">
        <f t="shared" si="15"/>
        <v>184</v>
      </c>
      <c r="C187" s="10" t="e">
        <f t="shared" si="14"/>
        <v>#REF!</v>
      </c>
      <c r="D187" s="9" t="e">
        <f t="shared" si="16"/>
        <v>#REF!</v>
      </c>
      <c r="E187" s="5" t="str">
        <f>IF(ISERROR(MATCH(D187,#REF!,0))=FALSE,"C",IF(ISERROR(MATCH(D187,#REF!,0))=FALSE,"D",""))</f>
        <v/>
      </c>
      <c r="F187" s="12" t="e">
        <f>IF(E187="C",0,IF(E187 ="D",ROUND(1/((1+#REF!)^A187),9) * 2,ROUND(1/((1+#REF!)^A187),9)))</f>
        <v>#REF!</v>
      </c>
      <c r="G187" s="11" t="e">
        <f t="shared" si="17"/>
        <v>#REF!</v>
      </c>
    </row>
    <row r="188" spans="1:7" ht="13.8" thickBot="1" x14ac:dyDescent="0.3">
      <c r="A188" s="9">
        <f t="shared" si="13"/>
        <v>185</v>
      </c>
      <c r="B188" s="5">
        <f t="shared" si="15"/>
        <v>185</v>
      </c>
      <c r="C188" s="10" t="e">
        <f t="shared" si="14"/>
        <v>#REF!</v>
      </c>
      <c r="D188" s="9" t="e">
        <f t="shared" si="16"/>
        <v>#REF!</v>
      </c>
      <c r="E188" s="5" t="str">
        <f>IF(ISERROR(MATCH(D188,#REF!,0))=FALSE,"C",IF(ISERROR(MATCH(D188,#REF!,0))=FALSE,"D",""))</f>
        <v/>
      </c>
      <c r="F188" s="12" t="e">
        <f>IF(E188="C",0,IF(E188 ="D",ROUND(1/((1+#REF!)^A188),9) * 2,ROUND(1/((1+#REF!)^A188),9)))</f>
        <v>#REF!</v>
      </c>
      <c r="G188" s="11" t="e">
        <f t="shared" si="17"/>
        <v>#REF!</v>
      </c>
    </row>
    <row r="189" spans="1:7" ht="13.8" thickBot="1" x14ac:dyDescent="0.3">
      <c r="A189" s="9">
        <f t="shared" si="13"/>
        <v>186</v>
      </c>
      <c r="B189" s="5">
        <f t="shared" si="15"/>
        <v>186</v>
      </c>
      <c r="C189" s="10" t="e">
        <f t="shared" si="14"/>
        <v>#REF!</v>
      </c>
      <c r="D189" s="9" t="e">
        <f t="shared" si="16"/>
        <v>#REF!</v>
      </c>
      <c r="E189" s="5" t="str">
        <f>IF(ISERROR(MATCH(D189,#REF!,0))=FALSE,"C",IF(ISERROR(MATCH(D189,#REF!,0))=FALSE,"D",""))</f>
        <v/>
      </c>
      <c r="F189" s="12" t="e">
        <f>IF(E189="C",0,IF(E189 ="D",ROUND(1/((1+#REF!)^A189),9) * 2,ROUND(1/((1+#REF!)^A189),9)))</f>
        <v>#REF!</v>
      </c>
      <c r="G189" s="11" t="e">
        <f t="shared" si="17"/>
        <v>#REF!</v>
      </c>
    </row>
    <row r="190" spans="1:7" ht="13.8" thickBot="1" x14ac:dyDescent="0.3">
      <c r="A190" s="9">
        <f t="shared" si="13"/>
        <v>187</v>
      </c>
      <c r="B190" s="5">
        <f t="shared" si="15"/>
        <v>187</v>
      </c>
      <c r="C190" s="10" t="e">
        <f t="shared" si="14"/>
        <v>#REF!</v>
      </c>
      <c r="D190" s="9" t="e">
        <f t="shared" si="16"/>
        <v>#REF!</v>
      </c>
      <c r="E190" s="5" t="str">
        <f>IF(ISERROR(MATCH(D190,#REF!,0))=FALSE,"C",IF(ISERROR(MATCH(D190,#REF!,0))=FALSE,"D",""))</f>
        <v/>
      </c>
      <c r="F190" s="12" t="e">
        <f>IF(E190="C",0,IF(E190 ="D",ROUND(1/((1+#REF!)^A190),9) * 2,ROUND(1/((1+#REF!)^A190),9)))</f>
        <v>#REF!</v>
      </c>
      <c r="G190" s="11" t="e">
        <f t="shared" si="17"/>
        <v>#REF!</v>
      </c>
    </row>
    <row r="191" spans="1:7" ht="13.8" thickBot="1" x14ac:dyDescent="0.3">
      <c r="A191" s="9">
        <f t="shared" si="13"/>
        <v>188</v>
      </c>
      <c r="B191" s="5">
        <f t="shared" si="15"/>
        <v>188</v>
      </c>
      <c r="C191" s="10" t="e">
        <f t="shared" si="14"/>
        <v>#REF!</v>
      </c>
      <c r="D191" s="9" t="e">
        <f t="shared" si="16"/>
        <v>#REF!</v>
      </c>
      <c r="E191" s="5" t="str">
        <f>IF(ISERROR(MATCH(D191,#REF!,0))=FALSE,"C",IF(ISERROR(MATCH(D191,#REF!,0))=FALSE,"D",""))</f>
        <v/>
      </c>
      <c r="F191" s="12" t="e">
        <f>IF(E191="C",0,IF(E191 ="D",ROUND(1/((1+#REF!)^A191),9) * 2,ROUND(1/((1+#REF!)^A191),9)))</f>
        <v>#REF!</v>
      </c>
      <c r="G191" s="11" t="e">
        <f t="shared" si="17"/>
        <v>#REF!</v>
      </c>
    </row>
    <row r="192" spans="1:7" ht="13.8" thickBot="1" x14ac:dyDescent="0.3">
      <c r="A192" s="9">
        <f t="shared" si="13"/>
        <v>189</v>
      </c>
      <c r="B192" s="5">
        <f t="shared" si="15"/>
        <v>189</v>
      </c>
      <c r="C192" s="10" t="e">
        <f t="shared" si="14"/>
        <v>#REF!</v>
      </c>
      <c r="D192" s="9" t="e">
        <f t="shared" si="16"/>
        <v>#REF!</v>
      </c>
      <c r="E192" s="5" t="str">
        <f>IF(ISERROR(MATCH(D192,#REF!,0))=FALSE,"C",IF(ISERROR(MATCH(D192,#REF!,0))=FALSE,"D",""))</f>
        <v/>
      </c>
      <c r="F192" s="12" t="e">
        <f>IF(E192="C",0,IF(E192 ="D",ROUND(1/((1+#REF!)^A192),9) * 2,ROUND(1/((1+#REF!)^A192),9)))</f>
        <v>#REF!</v>
      </c>
      <c r="G192" s="11" t="e">
        <f t="shared" si="17"/>
        <v>#REF!</v>
      </c>
    </row>
    <row r="193" spans="1:7" ht="13.8" thickBot="1" x14ac:dyDescent="0.3">
      <c r="A193" s="9">
        <f t="shared" si="13"/>
        <v>190</v>
      </c>
      <c r="B193" s="5">
        <f t="shared" si="15"/>
        <v>190</v>
      </c>
      <c r="C193" s="10" t="e">
        <f t="shared" si="14"/>
        <v>#REF!</v>
      </c>
      <c r="D193" s="9" t="e">
        <f t="shared" si="16"/>
        <v>#REF!</v>
      </c>
      <c r="E193" s="5" t="str">
        <f>IF(ISERROR(MATCH(D193,#REF!,0))=FALSE,"C",IF(ISERROR(MATCH(D193,#REF!,0))=FALSE,"D",""))</f>
        <v/>
      </c>
      <c r="F193" s="12" t="e">
        <f>IF(E193="C",0,IF(E193 ="D",ROUND(1/((1+#REF!)^A193),9) * 2,ROUND(1/((1+#REF!)^A193),9)))</f>
        <v>#REF!</v>
      </c>
      <c r="G193" s="11" t="e">
        <f t="shared" si="17"/>
        <v>#REF!</v>
      </c>
    </row>
    <row r="194" spans="1:7" ht="13.8" thickBot="1" x14ac:dyDescent="0.3">
      <c r="A194" s="9">
        <f t="shared" si="13"/>
        <v>191</v>
      </c>
      <c r="B194" s="5">
        <f t="shared" si="15"/>
        <v>191</v>
      </c>
      <c r="C194" s="10" t="e">
        <f t="shared" si="14"/>
        <v>#REF!</v>
      </c>
      <c r="D194" s="9" t="e">
        <f t="shared" si="16"/>
        <v>#REF!</v>
      </c>
      <c r="E194" s="5" t="str">
        <f>IF(ISERROR(MATCH(D194,#REF!,0))=FALSE,"C",IF(ISERROR(MATCH(D194,#REF!,0))=FALSE,"D",""))</f>
        <v/>
      </c>
      <c r="F194" s="12" t="e">
        <f>IF(E194="C",0,IF(E194 ="D",ROUND(1/((1+#REF!)^A194),9) * 2,ROUND(1/((1+#REF!)^A194),9)))</f>
        <v>#REF!</v>
      </c>
      <c r="G194" s="11" t="e">
        <f t="shared" si="17"/>
        <v>#REF!</v>
      </c>
    </row>
    <row r="195" spans="1:7" ht="13.8" thickBot="1" x14ac:dyDescent="0.3">
      <c r="A195" s="9">
        <f t="shared" si="13"/>
        <v>192</v>
      </c>
      <c r="B195" s="5">
        <f t="shared" si="15"/>
        <v>192</v>
      </c>
      <c r="C195" s="10" t="e">
        <f t="shared" si="14"/>
        <v>#REF!</v>
      </c>
      <c r="D195" s="9" t="e">
        <f t="shared" si="16"/>
        <v>#REF!</v>
      </c>
      <c r="E195" s="5" t="str">
        <f>IF(ISERROR(MATCH(D195,#REF!,0))=FALSE,"C",IF(ISERROR(MATCH(D195,#REF!,0))=FALSE,"D",""))</f>
        <v/>
      </c>
      <c r="F195" s="12" t="e">
        <f>IF(E195="C",0,IF(E195 ="D",ROUND(1/((1+#REF!)^A195),9) * 2,ROUND(1/((1+#REF!)^A195),9)))</f>
        <v>#REF!</v>
      </c>
      <c r="G195" s="11" t="e">
        <f t="shared" si="17"/>
        <v>#REF!</v>
      </c>
    </row>
    <row r="196" spans="1:7" ht="13.8" thickBot="1" x14ac:dyDescent="0.3">
      <c r="A196" s="9">
        <f t="shared" si="13"/>
        <v>193</v>
      </c>
      <c r="B196" s="5">
        <f t="shared" si="15"/>
        <v>193</v>
      </c>
      <c r="C196" s="10" t="e">
        <f t="shared" si="14"/>
        <v>#REF!</v>
      </c>
      <c r="D196" s="9" t="e">
        <f t="shared" si="16"/>
        <v>#REF!</v>
      </c>
      <c r="E196" s="5" t="str">
        <f>IF(ISERROR(MATCH(D196,#REF!,0))=FALSE,"C",IF(ISERROR(MATCH(D196,#REF!,0))=FALSE,"D",""))</f>
        <v/>
      </c>
      <c r="F196" s="12" t="e">
        <f>IF(E196="C",0,IF(E196 ="D",ROUND(1/((1+#REF!)^A196),9) * 2,ROUND(1/((1+#REF!)^A196),9)))</f>
        <v>#REF!</v>
      </c>
      <c r="G196" s="11" t="e">
        <f t="shared" si="17"/>
        <v>#REF!</v>
      </c>
    </row>
    <row r="197" spans="1:7" ht="13.8" thickBot="1" x14ac:dyDescent="0.3">
      <c r="A197" s="9">
        <f t="shared" ref="A197:A260" si="18">A196+1</f>
        <v>194</v>
      </c>
      <c r="B197" s="5">
        <f t="shared" si="15"/>
        <v>194</v>
      </c>
      <c r="C197" s="10" t="e">
        <f t="shared" ref="C197:C260" si="19">DATE(YEAR(C196) + 1/12,MONTH(C196)+1,DAY(C196))</f>
        <v>#REF!</v>
      </c>
      <c r="D197" s="9" t="e">
        <f t="shared" si="16"/>
        <v>#REF!</v>
      </c>
      <c r="E197" s="5" t="str">
        <f>IF(ISERROR(MATCH(D197,#REF!,0))=FALSE,"C",IF(ISERROR(MATCH(D197,#REF!,0))=FALSE,"D",""))</f>
        <v/>
      </c>
      <c r="F197" s="12" t="e">
        <f>IF(E197="C",0,IF(E197 ="D",ROUND(1/((1+#REF!)^A197),9) * 2,ROUND(1/((1+#REF!)^A197),9)))</f>
        <v>#REF!</v>
      </c>
      <c r="G197" s="11" t="e">
        <f t="shared" si="17"/>
        <v>#REF!</v>
      </c>
    </row>
    <row r="198" spans="1:7" ht="13.8" thickBot="1" x14ac:dyDescent="0.3">
      <c r="A198" s="9">
        <f t="shared" si="18"/>
        <v>195</v>
      </c>
      <c r="B198" s="5">
        <f t="shared" si="15"/>
        <v>195</v>
      </c>
      <c r="C198" s="10" t="e">
        <f t="shared" si="19"/>
        <v>#REF!</v>
      </c>
      <c r="D198" s="9" t="e">
        <f t="shared" si="16"/>
        <v>#REF!</v>
      </c>
      <c r="E198" s="5" t="str">
        <f>IF(ISERROR(MATCH(D198,#REF!,0))=FALSE,"C",IF(ISERROR(MATCH(D198,#REF!,0))=FALSE,"D",""))</f>
        <v/>
      </c>
      <c r="F198" s="12" t="e">
        <f>IF(E198="C",0,IF(E198 ="D",ROUND(1/((1+#REF!)^A198),9) * 2,ROUND(1/((1+#REF!)^A198),9)))</f>
        <v>#REF!</v>
      </c>
      <c r="G198" s="11" t="e">
        <f t="shared" si="17"/>
        <v>#REF!</v>
      </c>
    </row>
    <row r="199" spans="1:7" ht="13.8" thickBot="1" x14ac:dyDescent="0.3">
      <c r="A199" s="9">
        <f t="shared" si="18"/>
        <v>196</v>
      </c>
      <c r="B199" s="5">
        <f t="shared" si="15"/>
        <v>196</v>
      </c>
      <c r="C199" s="10" t="e">
        <f t="shared" si="19"/>
        <v>#REF!</v>
      </c>
      <c r="D199" s="9" t="e">
        <f t="shared" si="16"/>
        <v>#REF!</v>
      </c>
      <c r="E199" s="5" t="str">
        <f>IF(ISERROR(MATCH(D199,#REF!,0))=FALSE,"C",IF(ISERROR(MATCH(D199,#REF!,0))=FALSE,"D",""))</f>
        <v/>
      </c>
      <c r="F199" s="12" t="e">
        <f>IF(E199="C",0,IF(E199 ="D",ROUND(1/((1+#REF!)^A199),9) * 2,ROUND(1/((1+#REF!)^A199),9)))</f>
        <v>#REF!</v>
      </c>
      <c r="G199" s="11" t="e">
        <f t="shared" si="17"/>
        <v>#REF!</v>
      </c>
    </row>
    <row r="200" spans="1:7" ht="13.8" thickBot="1" x14ac:dyDescent="0.3">
      <c r="A200" s="9">
        <f t="shared" si="18"/>
        <v>197</v>
      </c>
      <c r="B200" s="5">
        <f t="shared" si="15"/>
        <v>197</v>
      </c>
      <c r="C200" s="10" t="e">
        <f t="shared" si="19"/>
        <v>#REF!</v>
      </c>
      <c r="D200" s="9" t="e">
        <f t="shared" si="16"/>
        <v>#REF!</v>
      </c>
      <c r="E200" s="5" t="str">
        <f>IF(ISERROR(MATCH(D200,#REF!,0))=FALSE,"C",IF(ISERROR(MATCH(D200,#REF!,0))=FALSE,"D",""))</f>
        <v/>
      </c>
      <c r="F200" s="12" t="e">
        <f>IF(E200="C",0,IF(E200 ="D",ROUND(1/((1+#REF!)^A200),9) * 2,ROUND(1/((1+#REF!)^A200),9)))</f>
        <v>#REF!</v>
      </c>
      <c r="G200" s="11" t="e">
        <f t="shared" si="17"/>
        <v>#REF!</v>
      </c>
    </row>
    <row r="201" spans="1:7" ht="13.8" thickBot="1" x14ac:dyDescent="0.3">
      <c r="A201" s="9">
        <f t="shared" si="18"/>
        <v>198</v>
      </c>
      <c r="B201" s="5">
        <f t="shared" si="15"/>
        <v>198</v>
      </c>
      <c r="C201" s="10" t="e">
        <f t="shared" si="19"/>
        <v>#REF!</v>
      </c>
      <c r="D201" s="9" t="e">
        <f t="shared" si="16"/>
        <v>#REF!</v>
      </c>
      <c r="E201" s="5" t="str">
        <f>IF(ISERROR(MATCH(D201,#REF!,0))=FALSE,"C",IF(ISERROR(MATCH(D201,#REF!,0))=FALSE,"D",""))</f>
        <v/>
      </c>
      <c r="F201" s="12" t="e">
        <f>IF(E201="C",0,IF(E201 ="D",ROUND(1/((1+#REF!)^A201),9) * 2,ROUND(1/((1+#REF!)^A201),9)))</f>
        <v>#REF!</v>
      </c>
      <c r="G201" s="11" t="e">
        <f t="shared" si="17"/>
        <v>#REF!</v>
      </c>
    </row>
    <row r="202" spans="1:7" ht="13.8" thickBot="1" x14ac:dyDescent="0.3">
      <c r="A202" s="9">
        <f t="shared" si="18"/>
        <v>199</v>
      </c>
      <c r="B202" s="5">
        <f t="shared" si="15"/>
        <v>199</v>
      </c>
      <c r="C202" s="10" t="e">
        <f t="shared" si="19"/>
        <v>#REF!</v>
      </c>
      <c r="D202" s="9" t="e">
        <f t="shared" si="16"/>
        <v>#REF!</v>
      </c>
      <c r="E202" s="5" t="str">
        <f>IF(ISERROR(MATCH(D202,#REF!,0))=FALSE,"C",IF(ISERROR(MATCH(D202,#REF!,0))=FALSE,"D",""))</f>
        <v/>
      </c>
      <c r="F202" s="12" t="e">
        <f>IF(E202="C",0,IF(E202 ="D",ROUND(1/((1+#REF!)^A202),9) * 2,ROUND(1/((1+#REF!)^A202),9)))</f>
        <v>#REF!</v>
      </c>
      <c r="G202" s="11" t="e">
        <f t="shared" si="17"/>
        <v>#REF!</v>
      </c>
    </row>
    <row r="203" spans="1:7" ht="13.8" thickBot="1" x14ac:dyDescent="0.3">
      <c r="A203" s="9">
        <f t="shared" si="18"/>
        <v>200</v>
      </c>
      <c r="B203" s="5">
        <f t="shared" si="15"/>
        <v>200</v>
      </c>
      <c r="C203" s="10" t="e">
        <f t="shared" si="19"/>
        <v>#REF!</v>
      </c>
      <c r="D203" s="9" t="e">
        <f t="shared" si="16"/>
        <v>#REF!</v>
      </c>
      <c r="E203" s="5" t="str">
        <f>IF(ISERROR(MATCH(D203,#REF!,0))=FALSE,"C",IF(ISERROR(MATCH(D203,#REF!,0))=FALSE,"D",""))</f>
        <v/>
      </c>
      <c r="F203" s="12" t="e">
        <f>IF(E203="C",0,IF(E203 ="D",ROUND(1/((1+#REF!)^A203),9) * 2,ROUND(1/((1+#REF!)^A203),9)))</f>
        <v>#REF!</v>
      </c>
      <c r="G203" s="11" t="e">
        <f t="shared" si="17"/>
        <v>#REF!</v>
      </c>
    </row>
    <row r="204" spans="1:7" ht="13.8" thickBot="1" x14ac:dyDescent="0.3">
      <c r="A204" s="9">
        <f t="shared" si="18"/>
        <v>201</v>
      </c>
      <c r="B204" s="5">
        <f t="shared" si="15"/>
        <v>201</v>
      </c>
      <c r="C204" s="10" t="e">
        <f t="shared" si="19"/>
        <v>#REF!</v>
      </c>
      <c r="D204" s="9" t="e">
        <f t="shared" si="16"/>
        <v>#REF!</v>
      </c>
      <c r="E204" s="5" t="str">
        <f>IF(ISERROR(MATCH(D204,#REF!,0))=FALSE,"C",IF(ISERROR(MATCH(D204,#REF!,0))=FALSE,"D",""))</f>
        <v/>
      </c>
      <c r="F204" s="12" t="e">
        <f>IF(E204="C",0,IF(E204 ="D",ROUND(1/((1+#REF!)^A204),9) * 2,ROUND(1/((1+#REF!)^A204),9)))</f>
        <v>#REF!</v>
      </c>
      <c r="G204" s="11" t="e">
        <f t="shared" si="17"/>
        <v>#REF!</v>
      </c>
    </row>
    <row r="205" spans="1:7" ht="13.8" thickBot="1" x14ac:dyDescent="0.3">
      <c r="A205" s="9">
        <f t="shared" si="18"/>
        <v>202</v>
      </c>
      <c r="B205" s="5">
        <f t="shared" si="15"/>
        <v>202</v>
      </c>
      <c r="C205" s="10" t="e">
        <f t="shared" si="19"/>
        <v>#REF!</v>
      </c>
      <c r="D205" s="9" t="e">
        <f t="shared" si="16"/>
        <v>#REF!</v>
      </c>
      <c r="E205" s="5" t="str">
        <f>IF(ISERROR(MATCH(D205,#REF!,0))=FALSE,"C",IF(ISERROR(MATCH(D205,#REF!,0))=FALSE,"D",""))</f>
        <v/>
      </c>
      <c r="F205" s="12" t="e">
        <f>IF(E205="C",0,IF(E205 ="D",ROUND(1/((1+#REF!)^A205),9) * 2,ROUND(1/((1+#REF!)^A205),9)))</f>
        <v>#REF!</v>
      </c>
      <c r="G205" s="11" t="e">
        <f t="shared" si="17"/>
        <v>#REF!</v>
      </c>
    </row>
    <row r="206" spans="1:7" ht="13.8" thickBot="1" x14ac:dyDescent="0.3">
      <c r="A206" s="9">
        <f t="shared" si="18"/>
        <v>203</v>
      </c>
      <c r="B206" s="5">
        <f t="shared" si="15"/>
        <v>203</v>
      </c>
      <c r="C206" s="10" t="e">
        <f t="shared" si="19"/>
        <v>#REF!</v>
      </c>
      <c r="D206" s="9" t="e">
        <f t="shared" si="16"/>
        <v>#REF!</v>
      </c>
      <c r="E206" s="5" t="str">
        <f>IF(ISERROR(MATCH(D206,#REF!,0))=FALSE,"C",IF(ISERROR(MATCH(D206,#REF!,0))=FALSE,"D",""))</f>
        <v/>
      </c>
      <c r="F206" s="12" t="e">
        <f>IF(E206="C",0,IF(E206 ="D",ROUND(1/((1+#REF!)^A206),9) * 2,ROUND(1/((1+#REF!)^A206),9)))</f>
        <v>#REF!</v>
      </c>
      <c r="G206" s="11" t="e">
        <f t="shared" si="17"/>
        <v>#REF!</v>
      </c>
    </row>
    <row r="207" spans="1:7" ht="13.8" thickBot="1" x14ac:dyDescent="0.3">
      <c r="A207" s="9">
        <f t="shared" si="18"/>
        <v>204</v>
      </c>
      <c r="B207" s="5">
        <f t="shared" si="15"/>
        <v>204</v>
      </c>
      <c r="C207" s="10" t="e">
        <f t="shared" si="19"/>
        <v>#REF!</v>
      </c>
      <c r="D207" s="9" t="e">
        <f t="shared" si="16"/>
        <v>#REF!</v>
      </c>
      <c r="E207" s="5" t="str">
        <f>IF(ISERROR(MATCH(D207,#REF!,0))=FALSE,"C",IF(ISERROR(MATCH(D207,#REF!,0))=FALSE,"D",""))</f>
        <v/>
      </c>
      <c r="F207" s="12" t="e">
        <f>IF(E207="C",0,IF(E207 ="D",ROUND(1/((1+#REF!)^A207),9) * 2,ROUND(1/((1+#REF!)^A207),9)))</f>
        <v>#REF!</v>
      </c>
      <c r="G207" s="11" t="e">
        <f t="shared" si="17"/>
        <v>#REF!</v>
      </c>
    </row>
    <row r="208" spans="1:7" ht="13.8" thickBot="1" x14ac:dyDescent="0.3">
      <c r="A208" s="9">
        <f t="shared" si="18"/>
        <v>205</v>
      </c>
      <c r="B208" s="5">
        <f t="shared" si="15"/>
        <v>205</v>
      </c>
      <c r="C208" s="10" t="e">
        <f t="shared" si="19"/>
        <v>#REF!</v>
      </c>
      <c r="D208" s="9" t="e">
        <f t="shared" si="16"/>
        <v>#REF!</v>
      </c>
      <c r="E208" s="5" t="str">
        <f>IF(ISERROR(MATCH(D208,#REF!,0))=FALSE,"C",IF(ISERROR(MATCH(D208,#REF!,0))=FALSE,"D",""))</f>
        <v/>
      </c>
      <c r="F208" s="12" t="e">
        <f>IF(E208="C",0,IF(E208 ="D",ROUND(1/((1+#REF!)^A208),9) * 2,ROUND(1/((1+#REF!)^A208),9)))</f>
        <v>#REF!</v>
      </c>
      <c r="G208" s="11" t="e">
        <f t="shared" si="17"/>
        <v>#REF!</v>
      </c>
    </row>
    <row r="209" spans="1:7" ht="13.8" thickBot="1" x14ac:dyDescent="0.3">
      <c r="A209" s="9">
        <f t="shared" si="18"/>
        <v>206</v>
      </c>
      <c r="B209" s="5">
        <f t="shared" si="15"/>
        <v>206</v>
      </c>
      <c r="C209" s="10" t="e">
        <f t="shared" si="19"/>
        <v>#REF!</v>
      </c>
      <c r="D209" s="9" t="e">
        <f t="shared" si="16"/>
        <v>#REF!</v>
      </c>
      <c r="E209" s="5" t="str">
        <f>IF(ISERROR(MATCH(D209,#REF!,0))=FALSE,"C",IF(ISERROR(MATCH(D209,#REF!,0))=FALSE,"D",""))</f>
        <v/>
      </c>
      <c r="F209" s="12" t="e">
        <f>IF(E209="C",0,IF(E209 ="D",ROUND(1/((1+#REF!)^A209),9) * 2,ROUND(1/((1+#REF!)^A209),9)))</f>
        <v>#REF!</v>
      </c>
      <c r="G209" s="11" t="e">
        <f t="shared" si="17"/>
        <v>#REF!</v>
      </c>
    </row>
    <row r="210" spans="1:7" ht="13.8" thickBot="1" x14ac:dyDescent="0.3">
      <c r="A210" s="9">
        <f t="shared" si="18"/>
        <v>207</v>
      </c>
      <c r="B210" s="5">
        <f t="shared" si="15"/>
        <v>207</v>
      </c>
      <c r="C210" s="10" t="e">
        <f t="shared" si="19"/>
        <v>#REF!</v>
      </c>
      <c r="D210" s="9" t="e">
        <f t="shared" si="16"/>
        <v>#REF!</v>
      </c>
      <c r="E210" s="5" t="str">
        <f>IF(ISERROR(MATCH(D210,#REF!,0))=FALSE,"C",IF(ISERROR(MATCH(D210,#REF!,0))=FALSE,"D",""))</f>
        <v/>
      </c>
      <c r="F210" s="12" t="e">
        <f>IF(E210="C",0,IF(E210 ="D",ROUND(1/((1+#REF!)^A210),9) * 2,ROUND(1/((1+#REF!)^A210),9)))</f>
        <v>#REF!</v>
      </c>
      <c r="G210" s="11" t="e">
        <f t="shared" si="17"/>
        <v>#REF!</v>
      </c>
    </row>
    <row r="211" spans="1:7" ht="13.8" thickBot="1" x14ac:dyDescent="0.3">
      <c r="A211" s="9">
        <f t="shared" si="18"/>
        <v>208</v>
      </c>
      <c r="B211" s="5">
        <f t="shared" si="15"/>
        <v>208</v>
      </c>
      <c r="C211" s="10" t="e">
        <f t="shared" si="19"/>
        <v>#REF!</v>
      </c>
      <c r="D211" s="9" t="e">
        <f t="shared" si="16"/>
        <v>#REF!</v>
      </c>
      <c r="E211" s="5" t="str">
        <f>IF(ISERROR(MATCH(D211,#REF!,0))=FALSE,"C",IF(ISERROR(MATCH(D211,#REF!,0))=FALSE,"D",""))</f>
        <v/>
      </c>
      <c r="F211" s="12" t="e">
        <f>IF(E211="C",0,IF(E211 ="D",ROUND(1/((1+#REF!)^A211),9) * 2,ROUND(1/((1+#REF!)^A211),9)))</f>
        <v>#REF!</v>
      </c>
      <c r="G211" s="11" t="e">
        <f t="shared" si="17"/>
        <v>#REF!</v>
      </c>
    </row>
    <row r="212" spans="1:7" ht="13.8" thickBot="1" x14ac:dyDescent="0.3">
      <c r="A212" s="9">
        <f t="shared" si="18"/>
        <v>209</v>
      </c>
      <c r="B212" s="5">
        <f t="shared" si="15"/>
        <v>209</v>
      </c>
      <c r="C212" s="10" t="e">
        <f t="shared" si="19"/>
        <v>#REF!</v>
      </c>
      <c r="D212" s="9" t="e">
        <f t="shared" si="16"/>
        <v>#REF!</v>
      </c>
      <c r="E212" s="5" t="str">
        <f>IF(ISERROR(MATCH(D212,#REF!,0))=FALSE,"C",IF(ISERROR(MATCH(D212,#REF!,0))=FALSE,"D",""))</f>
        <v/>
      </c>
      <c r="F212" s="12" t="e">
        <f>IF(E212="C",0,IF(E212 ="D",ROUND(1/((1+#REF!)^A212),9) * 2,ROUND(1/((1+#REF!)^A212),9)))</f>
        <v>#REF!</v>
      </c>
      <c r="G212" s="11" t="e">
        <f t="shared" si="17"/>
        <v>#REF!</v>
      </c>
    </row>
    <row r="213" spans="1:7" ht="13.8" thickBot="1" x14ac:dyDescent="0.3">
      <c r="A213" s="9">
        <f t="shared" si="18"/>
        <v>210</v>
      </c>
      <c r="B213" s="5">
        <f t="shared" si="15"/>
        <v>210</v>
      </c>
      <c r="C213" s="10" t="e">
        <f t="shared" si="19"/>
        <v>#REF!</v>
      </c>
      <c r="D213" s="9" t="e">
        <f t="shared" si="16"/>
        <v>#REF!</v>
      </c>
      <c r="E213" s="5" t="str">
        <f>IF(ISERROR(MATCH(D213,#REF!,0))=FALSE,"C",IF(ISERROR(MATCH(D213,#REF!,0))=FALSE,"D",""))</f>
        <v/>
      </c>
      <c r="F213" s="12" t="e">
        <f>IF(E213="C",0,IF(E213 ="D",ROUND(1/((1+#REF!)^A213),9) * 2,ROUND(1/((1+#REF!)^A213),9)))</f>
        <v>#REF!</v>
      </c>
      <c r="G213" s="11" t="e">
        <f t="shared" si="17"/>
        <v>#REF!</v>
      </c>
    </row>
    <row r="214" spans="1:7" ht="13.8" thickBot="1" x14ac:dyDescent="0.3">
      <c r="A214" s="9">
        <f t="shared" si="18"/>
        <v>211</v>
      </c>
      <c r="B214" s="5">
        <f t="shared" si="15"/>
        <v>211</v>
      </c>
      <c r="C214" s="10" t="e">
        <f t="shared" si="19"/>
        <v>#REF!</v>
      </c>
      <c r="D214" s="9" t="e">
        <f t="shared" si="16"/>
        <v>#REF!</v>
      </c>
      <c r="E214" s="5" t="str">
        <f>IF(ISERROR(MATCH(D214,#REF!,0))=FALSE,"C",IF(ISERROR(MATCH(D214,#REF!,0))=FALSE,"D",""))</f>
        <v/>
      </c>
      <c r="F214" s="12" t="e">
        <f>IF(E214="C",0,IF(E214 ="D",ROUND(1/((1+#REF!)^A214),9) * 2,ROUND(1/((1+#REF!)^A214),9)))</f>
        <v>#REF!</v>
      </c>
      <c r="G214" s="11" t="e">
        <f t="shared" si="17"/>
        <v>#REF!</v>
      </c>
    </row>
    <row r="215" spans="1:7" ht="13.8" thickBot="1" x14ac:dyDescent="0.3">
      <c r="A215" s="9">
        <f t="shared" si="18"/>
        <v>212</v>
      </c>
      <c r="B215" s="5">
        <f t="shared" si="15"/>
        <v>212</v>
      </c>
      <c r="C215" s="10" t="e">
        <f t="shared" si="19"/>
        <v>#REF!</v>
      </c>
      <c r="D215" s="9" t="e">
        <f t="shared" si="16"/>
        <v>#REF!</v>
      </c>
      <c r="E215" s="5" t="str">
        <f>IF(ISERROR(MATCH(D215,#REF!,0))=FALSE,"C",IF(ISERROR(MATCH(D215,#REF!,0))=FALSE,"D",""))</f>
        <v/>
      </c>
      <c r="F215" s="12" t="e">
        <f>IF(E215="C",0,IF(E215 ="D",ROUND(1/((1+#REF!)^A215),9) * 2,ROUND(1/((1+#REF!)^A215),9)))</f>
        <v>#REF!</v>
      </c>
      <c r="G215" s="11" t="e">
        <f t="shared" si="17"/>
        <v>#REF!</v>
      </c>
    </row>
    <row r="216" spans="1:7" ht="13.8" thickBot="1" x14ac:dyDescent="0.3">
      <c r="A216" s="9">
        <f t="shared" si="18"/>
        <v>213</v>
      </c>
      <c r="B216" s="5">
        <f t="shared" si="15"/>
        <v>213</v>
      </c>
      <c r="C216" s="10" t="e">
        <f t="shared" si="19"/>
        <v>#REF!</v>
      </c>
      <c r="D216" s="9" t="e">
        <f t="shared" si="16"/>
        <v>#REF!</v>
      </c>
      <c r="E216" s="5" t="str">
        <f>IF(ISERROR(MATCH(D216,#REF!,0))=FALSE,"C",IF(ISERROR(MATCH(D216,#REF!,0))=FALSE,"D",""))</f>
        <v/>
      </c>
      <c r="F216" s="12" t="e">
        <f>IF(E216="C",0,IF(E216 ="D",ROUND(1/((1+#REF!)^A216),9) * 2,ROUND(1/((1+#REF!)^A216),9)))</f>
        <v>#REF!</v>
      </c>
      <c r="G216" s="11" t="e">
        <f t="shared" si="17"/>
        <v>#REF!</v>
      </c>
    </row>
    <row r="217" spans="1:7" ht="13.8" thickBot="1" x14ac:dyDescent="0.3">
      <c r="A217" s="9">
        <f t="shared" si="18"/>
        <v>214</v>
      </c>
      <c r="B217" s="5">
        <f t="shared" si="15"/>
        <v>214</v>
      </c>
      <c r="C217" s="10" t="e">
        <f t="shared" si="19"/>
        <v>#REF!</v>
      </c>
      <c r="D217" s="9" t="e">
        <f t="shared" si="16"/>
        <v>#REF!</v>
      </c>
      <c r="E217" s="5" t="str">
        <f>IF(ISERROR(MATCH(D217,#REF!,0))=FALSE,"C",IF(ISERROR(MATCH(D217,#REF!,0))=FALSE,"D",""))</f>
        <v/>
      </c>
      <c r="F217" s="12" t="e">
        <f>IF(E217="C",0,IF(E217 ="D",ROUND(1/((1+#REF!)^A217),9) * 2,ROUND(1/((1+#REF!)^A217),9)))</f>
        <v>#REF!</v>
      </c>
      <c r="G217" s="11" t="e">
        <f t="shared" si="17"/>
        <v>#REF!</v>
      </c>
    </row>
    <row r="218" spans="1:7" ht="13.8" thickBot="1" x14ac:dyDescent="0.3">
      <c r="A218" s="9">
        <f t="shared" si="18"/>
        <v>215</v>
      </c>
      <c r="B218" s="5">
        <f t="shared" si="15"/>
        <v>215</v>
      </c>
      <c r="C218" s="10" t="e">
        <f t="shared" si="19"/>
        <v>#REF!</v>
      </c>
      <c r="D218" s="9" t="e">
        <f t="shared" si="16"/>
        <v>#REF!</v>
      </c>
      <c r="E218" s="5" t="str">
        <f>IF(ISERROR(MATCH(D218,#REF!,0))=FALSE,"C",IF(ISERROR(MATCH(D218,#REF!,0))=FALSE,"D",""))</f>
        <v/>
      </c>
      <c r="F218" s="12" t="e">
        <f>IF(E218="C",0,IF(E218 ="D",ROUND(1/((1+#REF!)^A218),9) * 2,ROUND(1/((1+#REF!)^A218),9)))</f>
        <v>#REF!</v>
      </c>
      <c r="G218" s="11" t="e">
        <f t="shared" si="17"/>
        <v>#REF!</v>
      </c>
    </row>
    <row r="219" spans="1:7" ht="13.8" thickBot="1" x14ac:dyDescent="0.3">
      <c r="A219" s="9">
        <f t="shared" si="18"/>
        <v>216</v>
      </c>
      <c r="B219" s="5">
        <f t="shared" si="15"/>
        <v>216</v>
      </c>
      <c r="C219" s="10" t="e">
        <f t="shared" si="19"/>
        <v>#REF!</v>
      </c>
      <c r="D219" s="9" t="e">
        <f t="shared" si="16"/>
        <v>#REF!</v>
      </c>
      <c r="E219" s="5" t="str">
        <f>IF(ISERROR(MATCH(D219,#REF!,0))=FALSE,"C",IF(ISERROR(MATCH(D219,#REF!,0))=FALSE,"D",""))</f>
        <v/>
      </c>
      <c r="F219" s="12" t="e">
        <f>IF(E219="C",0,IF(E219 ="D",ROUND(1/((1+#REF!)^A219),9) * 2,ROUND(1/((1+#REF!)^A219),9)))</f>
        <v>#REF!</v>
      </c>
      <c r="G219" s="11" t="e">
        <f t="shared" si="17"/>
        <v>#REF!</v>
      </c>
    </row>
    <row r="220" spans="1:7" ht="13.8" thickBot="1" x14ac:dyDescent="0.3">
      <c r="A220" s="9">
        <f t="shared" si="18"/>
        <v>217</v>
      </c>
      <c r="B220" s="5">
        <f t="shared" si="15"/>
        <v>217</v>
      </c>
      <c r="C220" s="10" t="e">
        <f t="shared" si="19"/>
        <v>#REF!</v>
      </c>
      <c r="D220" s="9" t="e">
        <f t="shared" si="16"/>
        <v>#REF!</v>
      </c>
      <c r="E220" s="5" t="str">
        <f>IF(ISERROR(MATCH(D220,#REF!,0))=FALSE,"C",IF(ISERROR(MATCH(D220,#REF!,0))=FALSE,"D",""))</f>
        <v/>
      </c>
      <c r="F220" s="12" t="e">
        <f>IF(E220="C",0,IF(E220 ="D",ROUND(1/((1+#REF!)^A220),9) * 2,ROUND(1/((1+#REF!)^A220),9)))</f>
        <v>#REF!</v>
      </c>
      <c r="G220" s="11" t="e">
        <f t="shared" si="17"/>
        <v>#REF!</v>
      </c>
    </row>
    <row r="221" spans="1:7" ht="13.8" thickBot="1" x14ac:dyDescent="0.3">
      <c r="A221" s="9">
        <f t="shared" si="18"/>
        <v>218</v>
      </c>
      <c r="B221" s="5">
        <f t="shared" si="15"/>
        <v>218</v>
      </c>
      <c r="C221" s="10" t="e">
        <f t="shared" si="19"/>
        <v>#REF!</v>
      </c>
      <c r="D221" s="9" t="e">
        <f t="shared" si="16"/>
        <v>#REF!</v>
      </c>
      <c r="E221" s="5" t="str">
        <f>IF(ISERROR(MATCH(D221,#REF!,0))=FALSE,"C",IF(ISERROR(MATCH(D221,#REF!,0))=FALSE,"D",""))</f>
        <v/>
      </c>
      <c r="F221" s="12" t="e">
        <f>IF(E221="C",0,IF(E221 ="D",ROUND(1/((1+#REF!)^A221),9) * 2,ROUND(1/((1+#REF!)^A221),9)))</f>
        <v>#REF!</v>
      </c>
      <c r="G221" s="11" t="e">
        <f t="shared" si="17"/>
        <v>#REF!</v>
      </c>
    </row>
    <row r="222" spans="1:7" ht="13.8" thickBot="1" x14ac:dyDescent="0.3">
      <c r="A222" s="9">
        <f t="shared" si="18"/>
        <v>219</v>
      </c>
      <c r="B222" s="5">
        <f t="shared" si="15"/>
        <v>219</v>
      </c>
      <c r="C222" s="10" t="e">
        <f t="shared" si="19"/>
        <v>#REF!</v>
      </c>
      <c r="D222" s="9" t="e">
        <f t="shared" si="16"/>
        <v>#REF!</v>
      </c>
      <c r="E222" s="5" t="str">
        <f>IF(ISERROR(MATCH(D222,#REF!,0))=FALSE,"C",IF(ISERROR(MATCH(D222,#REF!,0))=FALSE,"D",""))</f>
        <v/>
      </c>
      <c r="F222" s="12" t="e">
        <f>IF(E222="C",0,IF(E222 ="D",ROUND(1/((1+#REF!)^A222),9) * 2,ROUND(1/((1+#REF!)^A222),9)))</f>
        <v>#REF!</v>
      </c>
      <c r="G222" s="11" t="e">
        <f t="shared" si="17"/>
        <v>#REF!</v>
      </c>
    </row>
    <row r="223" spans="1:7" ht="13.8" thickBot="1" x14ac:dyDescent="0.3">
      <c r="A223" s="9">
        <f t="shared" si="18"/>
        <v>220</v>
      </c>
      <c r="B223" s="5">
        <f t="shared" si="15"/>
        <v>220</v>
      </c>
      <c r="C223" s="10" t="e">
        <f t="shared" si="19"/>
        <v>#REF!</v>
      </c>
      <c r="D223" s="9" t="e">
        <f t="shared" si="16"/>
        <v>#REF!</v>
      </c>
      <c r="E223" s="5" t="str">
        <f>IF(ISERROR(MATCH(D223,#REF!,0))=FALSE,"C",IF(ISERROR(MATCH(D223,#REF!,0))=FALSE,"D",""))</f>
        <v/>
      </c>
      <c r="F223" s="12" t="e">
        <f>IF(E223="C",0,IF(E223 ="D",ROUND(1/((1+#REF!)^A223),9) * 2,ROUND(1/((1+#REF!)^A223),9)))</f>
        <v>#REF!</v>
      </c>
      <c r="G223" s="11" t="e">
        <f t="shared" si="17"/>
        <v>#REF!</v>
      </c>
    </row>
    <row r="224" spans="1:7" ht="13.8" thickBot="1" x14ac:dyDescent="0.3">
      <c r="A224" s="9">
        <f t="shared" si="18"/>
        <v>221</v>
      </c>
      <c r="B224" s="5">
        <f t="shared" si="15"/>
        <v>221</v>
      </c>
      <c r="C224" s="10" t="e">
        <f t="shared" si="19"/>
        <v>#REF!</v>
      </c>
      <c r="D224" s="9" t="e">
        <f t="shared" si="16"/>
        <v>#REF!</v>
      </c>
      <c r="E224" s="5" t="str">
        <f>IF(ISERROR(MATCH(D224,#REF!,0))=FALSE,"C",IF(ISERROR(MATCH(D224,#REF!,0))=FALSE,"D",""))</f>
        <v/>
      </c>
      <c r="F224" s="12" t="e">
        <f>IF(E224="C",0,IF(E224 ="D",ROUND(1/((1+#REF!)^A224),9) * 2,ROUND(1/((1+#REF!)^A224),9)))</f>
        <v>#REF!</v>
      </c>
      <c r="G224" s="11" t="e">
        <f t="shared" si="17"/>
        <v>#REF!</v>
      </c>
    </row>
    <row r="225" spans="1:7" ht="13.8" thickBot="1" x14ac:dyDescent="0.3">
      <c r="A225" s="9">
        <f t="shared" si="18"/>
        <v>222</v>
      </c>
      <c r="B225" s="5">
        <f t="shared" si="15"/>
        <v>222</v>
      </c>
      <c r="C225" s="10" t="e">
        <f t="shared" si="19"/>
        <v>#REF!</v>
      </c>
      <c r="D225" s="9" t="e">
        <f t="shared" si="16"/>
        <v>#REF!</v>
      </c>
      <c r="E225" s="5" t="str">
        <f>IF(ISERROR(MATCH(D225,#REF!,0))=FALSE,"C",IF(ISERROR(MATCH(D225,#REF!,0))=FALSE,"D",""))</f>
        <v/>
      </c>
      <c r="F225" s="12" t="e">
        <f>IF(E225="C",0,IF(E225 ="D",ROUND(1/((1+#REF!)^A225),9) * 2,ROUND(1/((1+#REF!)^A225),9)))</f>
        <v>#REF!</v>
      </c>
      <c r="G225" s="11" t="e">
        <f t="shared" si="17"/>
        <v>#REF!</v>
      </c>
    </row>
    <row r="226" spans="1:7" ht="13.8" thickBot="1" x14ac:dyDescent="0.3">
      <c r="A226" s="9">
        <f t="shared" si="18"/>
        <v>223</v>
      </c>
      <c r="B226" s="5">
        <f t="shared" si="15"/>
        <v>223</v>
      </c>
      <c r="C226" s="10" t="e">
        <f t="shared" si="19"/>
        <v>#REF!</v>
      </c>
      <c r="D226" s="9" t="e">
        <f t="shared" si="16"/>
        <v>#REF!</v>
      </c>
      <c r="E226" s="5" t="str">
        <f>IF(ISERROR(MATCH(D226,#REF!,0))=FALSE,"C",IF(ISERROR(MATCH(D226,#REF!,0))=FALSE,"D",""))</f>
        <v/>
      </c>
      <c r="F226" s="12" t="e">
        <f>IF(E226="C",0,IF(E226 ="D",ROUND(1/((1+#REF!)^A226),9) * 2,ROUND(1/((1+#REF!)^A226),9)))</f>
        <v>#REF!</v>
      </c>
      <c r="G226" s="11" t="e">
        <f t="shared" si="17"/>
        <v>#REF!</v>
      </c>
    </row>
    <row r="227" spans="1:7" ht="13.8" thickBot="1" x14ac:dyDescent="0.3">
      <c r="A227" s="9">
        <f t="shared" si="18"/>
        <v>224</v>
      </c>
      <c r="B227" s="5">
        <f t="shared" si="15"/>
        <v>224</v>
      </c>
      <c r="C227" s="10" t="e">
        <f t="shared" si="19"/>
        <v>#REF!</v>
      </c>
      <c r="D227" s="9" t="e">
        <f t="shared" si="16"/>
        <v>#REF!</v>
      </c>
      <c r="E227" s="5" t="str">
        <f>IF(ISERROR(MATCH(D227,#REF!,0))=FALSE,"C",IF(ISERROR(MATCH(D227,#REF!,0))=FALSE,"D",""))</f>
        <v/>
      </c>
      <c r="F227" s="12" t="e">
        <f>IF(E227="C",0,IF(E227 ="D",ROUND(1/((1+#REF!)^A227),9) * 2,ROUND(1/((1+#REF!)^A227),9)))</f>
        <v>#REF!</v>
      </c>
      <c r="G227" s="11" t="e">
        <f t="shared" si="17"/>
        <v>#REF!</v>
      </c>
    </row>
    <row r="228" spans="1:7" ht="13.8" thickBot="1" x14ac:dyDescent="0.3">
      <c r="A228" s="9">
        <f t="shared" si="18"/>
        <v>225</v>
      </c>
      <c r="B228" s="5">
        <f t="shared" ref="B228:B291" si="20">IF(E228&lt;&gt;"C",IF(ISERROR(1+B227)=TRUE,1,1+B227),IF(ISNUMBER(B227),B227,1))</f>
        <v>225</v>
      </c>
      <c r="C228" s="10" t="e">
        <f t="shared" si="19"/>
        <v>#REF!</v>
      </c>
      <c r="D228" s="9" t="e">
        <f t="shared" ref="D228:D291" si="21">MONTH(C228)</f>
        <v>#REF!</v>
      </c>
      <c r="E228" s="5" t="str">
        <f>IF(ISERROR(MATCH(D228,#REF!,0))=FALSE,"C",IF(ISERROR(MATCH(D228,#REF!,0))=FALSE,"D",""))</f>
        <v/>
      </c>
      <c r="F228" s="12" t="e">
        <f>IF(E228="C",0,IF(E228 ="D",ROUND(1/((1+#REF!)^A228),9) * 2,ROUND(1/((1+#REF!)^A228),9)))</f>
        <v>#REF!</v>
      </c>
      <c r="G228" s="11" t="e">
        <f t="shared" ref="G228:G291" si="22">G227+ROUND(F228,9)</f>
        <v>#REF!</v>
      </c>
    </row>
    <row r="229" spans="1:7" ht="13.8" thickBot="1" x14ac:dyDescent="0.3">
      <c r="A229" s="9">
        <f t="shared" si="18"/>
        <v>226</v>
      </c>
      <c r="B229" s="5">
        <f t="shared" si="20"/>
        <v>226</v>
      </c>
      <c r="C229" s="10" t="e">
        <f t="shared" si="19"/>
        <v>#REF!</v>
      </c>
      <c r="D229" s="9" t="e">
        <f t="shared" si="21"/>
        <v>#REF!</v>
      </c>
      <c r="E229" s="5" t="str">
        <f>IF(ISERROR(MATCH(D229,#REF!,0))=FALSE,"C",IF(ISERROR(MATCH(D229,#REF!,0))=FALSE,"D",""))</f>
        <v/>
      </c>
      <c r="F229" s="12" t="e">
        <f>IF(E229="C",0,IF(E229 ="D",ROUND(1/((1+#REF!)^A229),9) * 2,ROUND(1/((1+#REF!)^A229),9)))</f>
        <v>#REF!</v>
      </c>
      <c r="G229" s="11" t="e">
        <f t="shared" si="22"/>
        <v>#REF!</v>
      </c>
    </row>
    <row r="230" spans="1:7" ht="13.8" thickBot="1" x14ac:dyDescent="0.3">
      <c r="A230" s="9">
        <f t="shared" si="18"/>
        <v>227</v>
      </c>
      <c r="B230" s="5">
        <f t="shared" si="20"/>
        <v>227</v>
      </c>
      <c r="C230" s="10" t="e">
        <f t="shared" si="19"/>
        <v>#REF!</v>
      </c>
      <c r="D230" s="9" t="e">
        <f t="shared" si="21"/>
        <v>#REF!</v>
      </c>
      <c r="E230" s="5" t="str">
        <f>IF(ISERROR(MATCH(D230,#REF!,0))=FALSE,"C",IF(ISERROR(MATCH(D230,#REF!,0))=FALSE,"D",""))</f>
        <v/>
      </c>
      <c r="F230" s="12" t="e">
        <f>IF(E230="C",0,IF(E230 ="D",ROUND(1/((1+#REF!)^A230),9) * 2,ROUND(1/((1+#REF!)^A230),9)))</f>
        <v>#REF!</v>
      </c>
      <c r="G230" s="11" t="e">
        <f t="shared" si="22"/>
        <v>#REF!</v>
      </c>
    </row>
    <row r="231" spans="1:7" ht="13.8" thickBot="1" x14ac:dyDescent="0.3">
      <c r="A231" s="9">
        <f t="shared" si="18"/>
        <v>228</v>
      </c>
      <c r="B231" s="5">
        <f t="shared" si="20"/>
        <v>228</v>
      </c>
      <c r="C231" s="10" t="e">
        <f t="shared" si="19"/>
        <v>#REF!</v>
      </c>
      <c r="D231" s="9" t="e">
        <f t="shared" si="21"/>
        <v>#REF!</v>
      </c>
      <c r="E231" s="5" t="str">
        <f>IF(ISERROR(MATCH(D231,#REF!,0))=FALSE,"C",IF(ISERROR(MATCH(D231,#REF!,0))=FALSE,"D",""))</f>
        <v/>
      </c>
      <c r="F231" s="12" t="e">
        <f>IF(E231="C",0,IF(E231 ="D",ROUND(1/((1+#REF!)^A231),9) * 2,ROUND(1/((1+#REF!)^A231),9)))</f>
        <v>#REF!</v>
      </c>
      <c r="G231" s="11" t="e">
        <f t="shared" si="22"/>
        <v>#REF!</v>
      </c>
    </row>
    <row r="232" spans="1:7" ht="13.8" thickBot="1" x14ac:dyDescent="0.3">
      <c r="A232" s="9">
        <f t="shared" si="18"/>
        <v>229</v>
      </c>
      <c r="B232" s="5">
        <f t="shared" si="20"/>
        <v>229</v>
      </c>
      <c r="C232" s="10" t="e">
        <f t="shared" si="19"/>
        <v>#REF!</v>
      </c>
      <c r="D232" s="9" t="e">
        <f t="shared" si="21"/>
        <v>#REF!</v>
      </c>
      <c r="E232" s="5" t="str">
        <f>IF(ISERROR(MATCH(D232,#REF!,0))=FALSE,"C",IF(ISERROR(MATCH(D232,#REF!,0))=FALSE,"D",""))</f>
        <v/>
      </c>
      <c r="F232" s="12" t="e">
        <f>IF(E232="C",0,IF(E232 ="D",ROUND(1/((1+#REF!)^A232),9) * 2,ROUND(1/((1+#REF!)^A232),9)))</f>
        <v>#REF!</v>
      </c>
      <c r="G232" s="11" t="e">
        <f t="shared" si="22"/>
        <v>#REF!</v>
      </c>
    </row>
    <row r="233" spans="1:7" ht="13.8" thickBot="1" x14ac:dyDescent="0.3">
      <c r="A233" s="9">
        <f t="shared" si="18"/>
        <v>230</v>
      </c>
      <c r="B233" s="5">
        <f t="shared" si="20"/>
        <v>230</v>
      </c>
      <c r="C233" s="10" t="e">
        <f t="shared" si="19"/>
        <v>#REF!</v>
      </c>
      <c r="D233" s="9" t="e">
        <f t="shared" si="21"/>
        <v>#REF!</v>
      </c>
      <c r="E233" s="5" t="str">
        <f>IF(ISERROR(MATCH(D233,#REF!,0))=FALSE,"C",IF(ISERROR(MATCH(D233,#REF!,0))=FALSE,"D",""))</f>
        <v/>
      </c>
      <c r="F233" s="12" t="e">
        <f>IF(E233="C",0,IF(E233 ="D",ROUND(1/((1+#REF!)^A233),9) * 2,ROUND(1/((1+#REF!)^A233),9)))</f>
        <v>#REF!</v>
      </c>
      <c r="G233" s="11" t="e">
        <f t="shared" si="22"/>
        <v>#REF!</v>
      </c>
    </row>
    <row r="234" spans="1:7" ht="13.8" thickBot="1" x14ac:dyDescent="0.3">
      <c r="A234" s="9">
        <f t="shared" si="18"/>
        <v>231</v>
      </c>
      <c r="B234" s="5">
        <f t="shared" si="20"/>
        <v>231</v>
      </c>
      <c r="C234" s="10" t="e">
        <f t="shared" si="19"/>
        <v>#REF!</v>
      </c>
      <c r="D234" s="9" t="e">
        <f t="shared" si="21"/>
        <v>#REF!</v>
      </c>
      <c r="E234" s="5" t="str">
        <f>IF(ISERROR(MATCH(D234,#REF!,0))=FALSE,"C",IF(ISERROR(MATCH(D234,#REF!,0))=FALSE,"D",""))</f>
        <v/>
      </c>
      <c r="F234" s="12" t="e">
        <f>IF(E234="C",0,IF(E234 ="D",ROUND(1/((1+#REF!)^A234),9) * 2,ROUND(1/((1+#REF!)^A234),9)))</f>
        <v>#REF!</v>
      </c>
      <c r="G234" s="11" t="e">
        <f t="shared" si="22"/>
        <v>#REF!</v>
      </c>
    </row>
    <row r="235" spans="1:7" ht="13.8" thickBot="1" x14ac:dyDescent="0.3">
      <c r="A235" s="9">
        <f t="shared" si="18"/>
        <v>232</v>
      </c>
      <c r="B235" s="5">
        <f t="shared" si="20"/>
        <v>232</v>
      </c>
      <c r="C235" s="10" t="e">
        <f t="shared" si="19"/>
        <v>#REF!</v>
      </c>
      <c r="D235" s="9" t="e">
        <f t="shared" si="21"/>
        <v>#REF!</v>
      </c>
      <c r="E235" s="5" t="str">
        <f>IF(ISERROR(MATCH(D235,#REF!,0))=FALSE,"C",IF(ISERROR(MATCH(D235,#REF!,0))=FALSE,"D",""))</f>
        <v/>
      </c>
      <c r="F235" s="12" t="e">
        <f>IF(E235="C",0,IF(E235 ="D",ROUND(1/((1+#REF!)^A235),9) * 2,ROUND(1/((1+#REF!)^A235),9)))</f>
        <v>#REF!</v>
      </c>
      <c r="G235" s="11" t="e">
        <f t="shared" si="22"/>
        <v>#REF!</v>
      </c>
    </row>
    <row r="236" spans="1:7" ht="13.8" thickBot="1" x14ac:dyDescent="0.3">
      <c r="A236" s="9">
        <f t="shared" si="18"/>
        <v>233</v>
      </c>
      <c r="B236" s="5">
        <f t="shared" si="20"/>
        <v>233</v>
      </c>
      <c r="C236" s="10" t="e">
        <f t="shared" si="19"/>
        <v>#REF!</v>
      </c>
      <c r="D236" s="9" t="e">
        <f t="shared" si="21"/>
        <v>#REF!</v>
      </c>
      <c r="E236" s="5" t="str">
        <f>IF(ISERROR(MATCH(D236,#REF!,0))=FALSE,"C",IF(ISERROR(MATCH(D236,#REF!,0))=FALSE,"D",""))</f>
        <v/>
      </c>
      <c r="F236" s="12" t="e">
        <f>IF(E236="C",0,IF(E236 ="D",ROUND(1/((1+#REF!)^A236),9) * 2,ROUND(1/((1+#REF!)^A236),9)))</f>
        <v>#REF!</v>
      </c>
      <c r="G236" s="11" t="e">
        <f t="shared" si="22"/>
        <v>#REF!</v>
      </c>
    </row>
    <row r="237" spans="1:7" ht="13.8" thickBot="1" x14ac:dyDescent="0.3">
      <c r="A237" s="9">
        <f t="shared" si="18"/>
        <v>234</v>
      </c>
      <c r="B237" s="5">
        <f t="shared" si="20"/>
        <v>234</v>
      </c>
      <c r="C237" s="10" t="e">
        <f t="shared" si="19"/>
        <v>#REF!</v>
      </c>
      <c r="D237" s="9" t="e">
        <f t="shared" si="21"/>
        <v>#REF!</v>
      </c>
      <c r="E237" s="5" t="str">
        <f>IF(ISERROR(MATCH(D237,#REF!,0))=FALSE,"C",IF(ISERROR(MATCH(D237,#REF!,0))=FALSE,"D",""))</f>
        <v/>
      </c>
      <c r="F237" s="12" t="e">
        <f>IF(E237="C",0,IF(E237 ="D",ROUND(1/((1+#REF!)^A237),9) * 2,ROUND(1/((1+#REF!)^A237),9)))</f>
        <v>#REF!</v>
      </c>
      <c r="G237" s="11" t="e">
        <f t="shared" si="22"/>
        <v>#REF!</v>
      </c>
    </row>
    <row r="238" spans="1:7" ht="13.8" thickBot="1" x14ac:dyDescent="0.3">
      <c r="A238" s="9">
        <f t="shared" si="18"/>
        <v>235</v>
      </c>
      <c r="B238" s="5">
        <f t="shared" si="20"/>
        <v>235</v>
      </c>
      <c r="C238" s="10" t="e">
        <f t="shared" si="19"/>
        <v>#REF!</v>
      </c>
      <c r="D238" s="9" t="e">
        <f t="shared" si="21"/>
        <v>#REF!</v>
      </c>
      <c r="E238" s="5" t="str">
        <f>IF(ISERROR(MATCH(D238,#REF!,0))=FALSE,"C",IF(ISERROR(MATCH(D238,#REF!,0))=FALSE,"D",""))</f>
        <v/>
      </c>
      <c r="F238" s="12" t="e">
        <f>IF(E238="C",0,IF(E238 ="D",ROUND(1/((1+#REF!)^A238),9) * 2,ROUND(1/((1+#REF!)^A238),9)))</f>
        <v>#REF!</v>
      </c>
      <c r="G238" s="11" t="e">
        <f t="shared" si="22"/>
        <v>#REF!</v>
      </c>
    </row>
    <row r="239" spans="1:7" ht="13.8" thickBot="1" x14ac:dyDescent="0.3">
      <c r="A239" s="9">
        <f t="shared" si="18"/>
        <v>236</v>
      </c>
      <c r="B239" s="5">
        <f t="shared" si="20"/>
        <v>236</v>
      </c>
      <c r="C239" s="10" t="e">
        <f t="shared" si="19"/>
        <v>#REF!</v>
      </c>
      <c r="D239" s="9" t="e">
        <f t="shared" si="21"/>
        <v>#REF!</v>
      </c>
      <c r="E239" s="5" t="str">
        <f>IF(ISERROR(MATCH(D239,#REF!,0))=FALSE,"C",IF(ISERROR(MATCH(D239,#REF!,0))=FALSE,"D",""))</f>
        <v/>
      </c>
      <c r="F239" s="12" t="e">
        <f>IF(E239="C",0,IF(E239 ="D",ROUND(1/((1+#REF!)^A239),9) * 2,ROUND(1/((1+#REF!)^A239),9)))</f>
        <v>#REF!</v>
      </c>
      <c r="G239" s="11" t="e">
        <f t="shared" si="22"/>
        <v>#REF!</v>
      </c>
    </row>
    <row r="240" spans="1:7" ht="13.8" thickBot="1" x14ac:dyDescent="0.3">
      <c r="A240" s="9">
        <f t="shared" si="18"/>
        <v>237</v>
      </c>
      <c r="B240" s="5">
        <f t="shared" si="20"/>
        <v>237</v>
      </c>
      <c r="C240" s="10" t="e">
        <f t="shared" si="19"/>
        <v>#REF!</v>
      </c>
      <c r="D240" s="9" t="e">
        <f t="shared" si="21"/>
        <v>#REF!</v>
      </c>
      <c r="E240" s="5" t="str">
        <f>IF(ISERROR(MATCH(D240,#REF!,0))=FALSE,"C",IF(ISERROR(MATCH(D240,#REF!,0))=FALSE,"D",""))</f>
        <v/>
      </c>
      <c r="F240" s="12" t="e">
        <f>IF(E240="C",0,IF(E240 ="D",ROUND(1/((1+#REF!)^A240),9) * 2,ROUND(1/((1+#REF!)^A240),9)))</f>
        <v>#REF!</v>
      </c>
      <c r="G240" s="11" t="e">
        <f t="shared" si="22"/>
        <v>#REF!</v>
      </c>
    </row>
    <row r="241" spans="1:7" ht="13.8" thickBot="1" x14ac:dyDescent="0.3">
      <c r="A241" s="9">
        <f t="shared" si="18"/>
        <v>238</v>
      </c>
      <c r="B241" s="5">
        <f t="shared" si="20"/>
        <v>238</v>
      </c>
      <c r="C241" s="10" t="e">
        <f t="shared" si="19"/>
        <v>#REF!</v>
      </c>
      <c r="D241" s="9" t="e">
        <f t="shared" si="21"/>
        <v>#REF!</v>
      </c>
      <c r="E241" s="5" t="str">
        <f>IF(ISERROR(MATCH(D241,#REF!,0))=FALSE,"C",IF(ISERROR(MATCH(D241,#REF!,0))=FALSE,"D",""))</f>
        <v/>
      </c>
      <c r="F241" s="12" t="e">
        <f>IF(E241="C",0,IF(E241 ="D",ROUND(1/((1+#REF!)^A241),9) * 2,ROUND(1/((1+#REF!)^A241),9)))</f>
        <v>#REF!</v>
      </c>
      <c r="G241" s="11" t="e">
        <f t="shared" si="22"/>
        <v>#REF!</v>
      </c>
    </row>
    <row r="242" spans="1:7" ht="13.8" thickBot="1" x14ac:dyDescent="0.3">
      <c r="A242" s="9">
        <f t="shared" si="18"/>
        <v>239</v>
      </c>
      <c r="B242" s="5">
        <f t="shared" si="20"/>
        <v>239</v>
      </c>
      <c r="C242" s="10" t="e">
        <f t="shared" si="19"/>
        <v>#REF!</v>
      </c>
      <c r="D242" s="9" t="e">
        <f t="shared" si="21"/>
        <v>#REF!</v>
      </c>
      <c r="E242" s="5" t="str">
        <f>IF(ISERROR(MATCH(D242,#REF!,0))=FALSE,"C",IF(ISERROR(MATCH(D242,#REF!,0))=FALSE,"D",""))</f>
        <v/>
      </c>
      <c r="F242" s="12" t="e">
        <f>IF(E242="C",0,IF(E242 ="D",ROUND(1/((1+#REF!)^A242),9) * 2,ROUND(1/((1+#REF!)^A242),9)))</f>
        <v>#REF!</v>
      </c>
      <c r="G242" s="11" t="e">
        <f t="shared" si="22"/>
        <v>#REF!</v>
      </c>
    </row>
    <row r="243" spans="1:7" ht="13.8" thickBot="1" x14ac:dyDescent="0.3">
      <c r="A243" s="9">
        <f t="shared" si="18"/>
        <v>240</v>
      </c>
      <c r="B243" s="5">
        <f t="shared" si="20"/>
        <v>240</v>
      </c>
      <c r="C243" s="10" t="e">
        <f t="shared" si="19"/>
        <v>#REF!</v>
      </c>
      <c r="D243" s="9" t="e">
        <f t="shared" si="21"/>
        <v>#REF!</v>
      </c>
      <c r="E243" s="5" t="str">
        <f>IF(ISERROR(MATCH(D243,#REF!,0))=FALSE,"C",IF(ISERROR(MATCH(D243,#REF!,0))=FALSE,"D",""))</f>
        <v/>
      </c>
      <c r="F243" s="12" t="e">
        <f>IF(E243="C",0,IF(E243 ="D",ROUND(1/((1+#REF!)^A243),9) * 2,ROUND(1/((1+#REF!)^A243),9)))</f>
        <v>#REF!</v>
      </c>
      <c r="G243" s="11" t="e">
        <f t="shared" si="22"/>
        <v>#REF!</v>
      </c>
    </row>
    <row r="244" spans="1:7" ht="13.8" thickBot="1" x14ac:dyDescent="0.3">
      <c r="A244" s="9">
        <f t="shared" si="18"/>
        <v>241</v>
      </c>
      <c r="B244" s="5">
        <f t="shared" si="20"/>
        <v>241</v>
      </c>
      <c r="C244" s="10" t="e">
        <f t="shared" si="19"/>
        <v>#REF!</v>
      </c>
      <c r="D244" s="9" t="e">
        <f t="shared" si="21"/>
        <v>#REF!</v>
      </c>
      <c r="E244" s="5" t="str">
        <f>IF(ISERROR(MATCH(D244,#REF!,0))=FALSE,"C",IF(ISERROR(MATCH(D244,#REF!,0))=FALSE,"D",""))</f>
        <v/>
      </c>
      <c r="F244" s="12" t="e">
        <f>IF(E244="C",0,IF(E244 ="D",ROUND(1/((1+#REF!)^A244),9) * 2,ROUND(1/((1+#REF!)^A244),9)))</f>
        <v>#REF!</v>
      </c>
      <c r="G244" s="11" t="e">
        <f t="shared" si="22"/>
        <v>#REF!</v>
      </c>
    </row>
    <row r="245" spans="1:7" ht="13.8" thickBot="1" x14ac:dyDescent="0.3">
      <c r="A245" s="9">
        <f t="shared" si="18"/>
        <v>242</v>
      </c>
      <c r="B245" s="5">
        <f t="shared" si="20"/>
        <v>242</v>
      </c>
      <c r="C245" s="10" t="e">
        <f t="shared" si="19"/>
        <v>#REF!</v>
      </c>
      <c r="D245" s="9" t="e">
        <f t="shared" si="21"/>
        <v>#REF!</v>
      </c>
      <c r="E245" s="5" t="str">
        <f>IF(ISERROR(MATCH(D245,#REF!,0))=FALSE,"C",IF(ISERROR(MATCH(D245,#REF!,0))=FALSE,"D",""))</f>
        <v/>
      </c>
      <c r="F245" s="12" t="e">
        <f>IF(E245="C",0,IF(E245 ="D",ROUND(1/((1+#REF!)^A245),9) * 2,ROUND(1/((1+#REF!)^A245),9)))</f>
        <v>#REF!</v>
      </c>
      <c r="G245" s="11" t="e">
        <f t="shared" si="22"/>
        <v>#REF!</v>
      </c>
    </row>
    <row r="246" spans="1:7" ht="13.8" thickBot="1" x14ac:dyDescent="0.3">
      <c r="A246" s="9">
        <f t="shared" si="18"/>
        <v>243</v>
      </c>
      <c r="B246" s="5">
        <f t="shared" si="20"/>
        <v>243</v>
      </c>
      <c r="C246" s="10" t="e">
        <f t="shared" si="19"/>
        <v>#REF!</v>
      </c>
      <c r="D246" s="9" t="e">
        <f t="shared" si="21"/>
        <v>#REF!</v>
      </c>
      <c r="E246" s="5" t="str">
        <f>IF(ISERROR(MATCH(D246,#REF!,0))=FALSE,"C",IF(ISERROR(MATCH(D246,#REF!,0))=FALSE,"D",""))</f>
        <v/>
      </c>
      <c r="F246" s="12" t="e">
        <f>IF(E246="C",0,IF(E246 ="D",ROUND(1/((1+#REF!)^A246),9) * 2,ROUND(1/((1+#REF!)^A246),9)))</f>
        <v>#REF!</v>
      </c>
      <c r="G246" s="11" t="e">
        <f t="shared" si="22"/>
        <v>#REF!</v>
      </c>
    </row>
    <row r="247" spans="1:7" ht="13.8" thickBot="1" x14ac:dyDescent="0.3">
      <c r="A247" s="9">
        <f t="shared" si="18"/>
        <v>244</v>
      </c>
      <c r="B247" s="5">
        <f t="shared" si="20"/>
        <v>244</v>
      </c>
      <c r="C247" s="10" t="e">
        <f t="shared" si="19"/>
        <v>#REF!</v>
      </c>
      <c r="D247" s="9" t="e">
        <f t="shared" si="21"/>
        <v>#REF!</v>
      </c>
      <c r="E247" s="5" t="str">
        <f>IF(ISERROR(MATCH(D247,#REF!,0))=FALSE,"C",IF(ISERROR(MATCH(D247,#REF!,0))=FALSE,"D",""))</f>
        <v/>
      </c>
      <c r="F247" s="12" t="e">
        <f>IF(E247="C",0,IF(E247 ="D",ROUND(1/((1+#REF!)^A247),9) * 2,ROUND(1/((1+#REF!)^A247),9)))</f>
        <v>#REF!</v>
      </c>
      <c r="G247" s="11" t="e">
        <f t="shared" si="22"/>
        <v>#REF!</v>
      </c>
    </row>
    <row r="248" spans="1:7" ht="13.8" thickBot="1" x14ac:dyDescent="0.3">
      <c r="A248" s="9">
        <f t="shared" si="18"/>
        <v>245</v>
      </c>
      <c r="B248" s="5">
        <f t="shared" si="20"/>
        <v>245</v>
      </c>
      <c r="C248" s="10" t="e">
        <f t="shared" si="19"/>
        <v>#REF!</v>
      </c>
      <c r="D248" s="9" t="e">
        <f t="shared" si="21"/>
        <v>#REF!</v>
      </c>
      <c r="E248" s="5" t="str">
        <f>IF(ISERROR(MATCH(D248,#REF!,0))=FALSE,"C",IF(ISERROR(MATCH(D248,#REF!,0))=FALSE,"D",""))</f>
        <v/>
      </c>
      <c r="F248" s="12" t="e">
        <f>IF(E248="C",0,IF(E248 ="D",ROUND(1/((1+#REF!)^A248),9) * 2,ROUND(1/((1+#REF!)^A248),9)))</f>
        <v>#REF!</v>
      </c>
      <c r="G248" s="11" t="e">
        <f t="shared" si="22"/>
        <v>#REF!</v>
      </c>
    </row>
    <row r="249" spans="1:7" ht="13.8" thickBot="1" x14ac:dyDescent="0.3">
      <c r="A249" s="9">
        <f t="shared" si="18"/>
        <v>246</v>
      </c>
      <c r="B249" s="5">
        <f t="shared" si="20"/>
        <v>246</v>
      </c>
      <c r="C249" s="10" t="e">
        <f t="shared" si="19"/>
        <v>#REF!</v>
      </c>
      <c r="D249" s="9" t="e">
        <f t="shared" si="21"/>
        <v>#REF!</v>
      </c>
      <c r="E249" s="5" t="str">
        <f>IF(ISERROR(MATCH(D249,#REF!,0))=FALSE,"C",IF(ISERROR(MATCH(D249,#REF!,0))=FALSE,"D",""))</f>
        <v/>
      </c>
      <c r="F249" s="12" t="e">
        <f>IF(E249="C",0,IF(E249 ="D",ROUND(1/((1+#REF!)^A249),9) * 2,ROUND(1/((1+#REF!)^A249),9)))</f>
        <v>#REF!</v>
      </c>
      <c r="G249" s="11" t="e">
        <f t="shared" si="22"/>
        <v>#REF!</v>
      </c>
    </row>
    <row r="250" spans="1:7" ht="13.8" thickBot="1" x14ac:dyDescent="0.3">
      <c r="A250" s="9">
        <f t="shared" si="18"/>
        <v>247</v>
      </c>
      <c r="B250" s="5">
        <f t="shared" si="20"/>
        <v>247</v>
      </c>
      <c r="C250" s="10" t="e">
        <f t="shared" si="19"/>
        <v>#REF!</v>
      </c>
      <c r="D250" s="9" t="e">
        <f t="shared" si="21"/>
        <v>#REF!</v>
      </c>
      <c r="E250" s="5" t="str">
        <f>IF(ISERROR(MATCH(D250,#REF!,0))=FALSE,"C",IF(ISERROR(MATCH(D250,#REF!,0))=FALSE,"D",""))</f>
        <v/>
      </c>
      <c r="F250" s="12" t="e">
        <f>IF(E250="C",0,IF(E250 ="D",ROUND(1/((1+#REF!)^A250),9) * 2,ROUND(1/((1+#REF!)^A250),9)))</f>
        <v>#REF!</v>
      </c>
      <c r="G250" s="11" t="e">
        <f t="shared" si="22"/>
        <v>#REF!</v>
      </c>
    </row>
    <row r="251" spans="1:7" ht="13.8" thickBot="1" x14ac:dyDescent="0.3">
      <c r="A251" s="9">
        <f t="shared" si="18"/>
        <v>248</v>
      </c>
      <c r="B251" s="5">
        <f t="shared" si="20"/>
        <v>248</v>
      </c>
      <c r="C251" s="10" t="e">
        <f t="shared" si="19"/>
        <v>#REF!</v>
      </c>
      <c r="D251" s="9" t="e">
        <f t="shared" si="21"/>
        <v>#REF!</v>
      </c>
      <c r="E251" s="5" t="str">
        <f>IF(ISERROR(MATCH(D251,#REF!,0))=FALSE,"C",IF(ISERROR(MATCH(D251,#REF!,0))=FALSE,"D",""))</f>
        <v/>
      </c>
      <c r="F251" s="12" t="e">
        <f>IF(E251="C",0,IF(E251 ="D",ROUND(1/((1+#REF!)^A251),9) * 2,ROUND(1/((1+#REF!)^A251),9)))</f>
        <v>#REF!</v>
      </c>
      <c r="G251" s="11" t="e">
        <f t="shared" si="22"/>
        <v>#REF!</v>
      </c>
    </row>
    <row r="252" spans="1:7" ht="13.8" thickBot="1" x14ac:dyDescent="0.3">
      <c r="A252" s="9">
        <f t="shared" si="18"/>
        <v>249</v>
      </c>
      <c r="B252" s="5">
        <f t="shared" si="20"/>
        <v>249</v>
      </c>
      <c r="C252" s="10" t="e">
        <f t="shared" si="19"/>
        <v>#REF!</v>
      </c>
      <c r="D252" s="9" t="e">
        <f t="shared" si="21"/>
        <v>#REF!</v>
      </c>
      <c r="E252" s="5" t="str">
        <f>IF(ISERROR(MATCH(D252,#REF!,0))=FALSE,"C",IF(ISERROR(MATCH(D252,#REF!,0))=FALSE,"D",""))</f>
        <v/>
      </c>
      <c r="F252" s="12" t="e">
        <f>IF(E252="C",0,IF(E252 ="D",ROUND(1/((1+#REF!)^A252),9) * 2,ROUND(1/((1+#REF!)^A252),9)))</f>
        <v>#REF!</v>
      </c>
      <c r="G252" s="11" t="e">
        <f t="shared" si="22"/>
        <v>#REF!</v>
      </c>
    </row>
    <row r="253" spans="1:7" ht="13.8" thickBot="1" x14ac:dyDescent="0.3">
      <c r="A253" s="9">
        <f t="shared" si="18"/>
        <v>250</v>
      </c>
      <c r="B253" s="5">
        <f t="shared" si="20"/>
        <v>250</v>
      </c>
      <c r="C253" s="10" t="e">
        <f t="shared" si="19"/>
        <v>#REF!</v>
      </c>
      <c r="D253" s="9" t="e">
        <f t="shared" si="21"/>
        <v>#REF!</v>
      </c>
      <c r="E253" s="5" t="str">
        <f>IF(ISERROR(MATCH(D253,#REF!,0))=FALSE,"C",IF(ISERROR(MATCH(D253,#REF!,0))=FALSE,"D",""))</f>
        <v/>
      </c>
      <c r="F253" s="12" t="e">
        <f>IF(E253="C",0,IF(E253 ="D",ROUND(1/((1+#REF!)^A253),9) * 2,ROUND(1/((1+#REF!)^A253),9)))</f>
        <v>#REF!</v>
      </c>
      <c r="G253" s="11" t="e">
        <f t="shared" si="22"/>
        <v>#REF!</v>
      </c>
    </row>
    <row r="254" spans="1:7" ht="13.8" thickBot="1" x14ac:dyDescent="0.3">
      <c r="A254" s="9">
        <f t="shared" si="18"/>
        <v>251</v>
      </c>
      <c r="B254" s="5">
        <f t="shared" si="20"/>
        <v>251</v>
      </c>
      <c r="C254" s="10" t="e">
        <f t="shared" si="19"/>
        <v>#REF!</v>
      </c>
      <c r="D254" s="9" t="e">
        <f t="shared" si="21"/>
        <v>#REF!</v>
      </c>
      <c r="E254" s="5" t="str">
        <f>IF(ISERROR(MATCH(D254,#REF!,0))=FALSE,"C",IF(ISERROR(MATCH(D254,#REF!,0))=FALSE,"D",""))</f>
        <v/>
      </c>
      <c r="F254" s="12" t="e">
        <f>IF(E254="C",0,IF(E254 ="D",ROUND(1/((1+#REF!)^A254),9) * 2,ROUND(1/((1+#REF!)^A254),9)))</f>
        <v>#REF!</v>
      </c>
      <c r="G254" s="11" t="e">
        <f t="shared" si="22"/>
        <v>#REF!</v>
      </c>
    </row>
    <row r="255" spans="1:7" ht="13.8" thickBot="1" x14ac:dyDescent="0.3">
      <c r="A255" s="9">
        <f t="shared" si="18"/>
        <v>252</v>
      </c>
      <c r="B255" s="5">
        <f t="shared" si="20"/>
        <v>252</v>
      </c>
      <c r="C255" s="10" t="e">
        <f t="shared" si="19"/>
        <v>#REF!</v>
      </c>
      <c r="D255" s="9" t="e">
        <f t="shared" si="21"/>
        <v>#REF!</v>
      </c>
      <c r="E255" s="5" t="str">
        <f>IF(ISERROR(MATCH(D255,#REF!,0))=FALSE,"C",IF(ISERROR(MATCH(D255,#REF!,0))=FALSE,"D",""))</f>
        <v/>
      </c>
      <c r="F255" s="12" t="e">
        <f>IF(E255="C",0,IF(E255 ="D",ROUND(1/((1+#REF!)^A255),9) * 2,ROUND(1/((1+#REF!)^A255),9)))</f>
        <v>#REF!</v>
      </c>
      <c r="G255" s="11" t="e">
        <f t="shared" si="22"/>
        <v>#REF!</v>
      </c>
    </row>
    <row r="256" spans="1:7" ht="13.8" thickBot="1" x14ac:dyDescent="0.3">
      <c r="A256" s="9">
        <f t="shared" si="18"/>
        <v>253</v>
      </c>
      <c r="B256" s="5">
        <f t="shared" si="20"/>
        <v>253</v>
      </c>
      <c r="C256" s="10" t="e">
        <f t="shared" si="19"/>
        <v>#REF!</v>
      </c>
      <c r="D256" s="9" t="e">
        <f t="shared" si="21"/>
        <v>#REF!</v>
      </c>
      <c r="E256" s="5" t="str">
        <f>IF(ISERROR(MATCH(D256,#REF!,0))=FALSE,"C",IF(ISERROR(MATCH(D256,#REF!,0))=FALSE,"D",""))</f>
        <v/>
      </c>
      <c r="F256" s="12" t="e">
        <f>IF(E256="C",0,IF(E256 ="D",ROUND(1/((1+#REF!)^A256),9) * 2,ROUND(1/((1+#REF!)^A256),9)))</f>
        <v>#REF!</v>
      </c>
      <c r="G256" s="11" t="e">
        <f t="shared" si="22"/>
        <v>#REF!</v>
      </c>
    </row>
    <row r="257" spans="1:7" ht="13.8" thickBot="1" x14ac:dyDescent="0.3">
      <c r="A257" s="9">
        <f t="shared" si="18"/>
        <v>254</v>
      </c>
      <c r="B257" s="5">
        <f t="shared" si="20"/>
        <v>254</v>
      </c>
      <c r="C257" s="10" t="e">
        <f t="shared" si="19"/>
        <v>#REF!</v>
      </c>
      <c r="D257" s="9" t="e">
        <f t="shared" si="21"/>
        <v>#REF!</v>
      </c>
      <c r="E257" s="5" t="str">
        <f>IF(ISERROR(MATCH(D257,#REF!,0))=FALSE,"C",IF(ISERROR(MATCH(D257,#REF!,0))=FALSE,"D",""))</f>
        <v/>
      </c>
      <c r="F257" s="12" t="e">
        <f>IF(E257="C",0,IF(E257 ="D",ROUND(1/((1+#REF!)^A257),9) * 2,ROUND(1/((1+#REF!)^A257),9)))</f>
        <v>#REF!</v>
      </c>
      <c r="G257" s="11" t="e">
        <f t="shared" si="22"/>
        <v>#REF!</v>
      </c>
    </row>
    <row r="258" spans="1:7" ht="13.8" thickBot="1" x14ac:dyDescent="0.3">
      <c r="A258" s="9">
        <f t="shared" si="18"/>
        <v>255</v>
      </c>
      <c r="B258" s="5">
        <f t="shared" si="20"/>
        <v>255</v>
      </c>
      <c r="C258" s="10" t="e">
        <f t="shared" si="19"/>
        <v>#REF!</v>
      </c>
      <c r="D258" s="9" t="e">
        <f t="shared" si="21"/>
        <v>#REF!</v>
      </c>
      <c r="E258" s="5" t="str">
        <f>IF(ISERROR(MATCH(D258,#REF!,0))=FALSE,"C",IF(ISERROR(MATCH(D258,#REF!,0))=FALSE,"D",""))</f>
        <v/>
      </c>
      <c r="F258" s="12" t="e">
        <f>IF(E258="C",0,IF(E258 ="D",ROUND(1/((1+#REF!)^A258),9) * 2,ROUND(1/((1+#REF!)^A258),9)))</f>
        <v>#REF!</v>
      </c>
      <c r="G258" s="11" t="e">
        <f t="shared" si="22"/>
        <v>#REF!</v>
      </c>
    </row>
    <row r="259" spans="1:7" ht="13.8" thickBot="1" x14ac:dyDescent="0.3">
      <c r="A259" s="9">
        <f t="shared" si="18"/>
        <v>256</v>
      </c>
      <c r="B259" s="5">
        <f t="shared" si="20"/>
        <v>256</v>
      </c>
      <c r="C259" s="10" t="e">
        <f t="shared" si="19"/>
        <v>#REF!</v>
      </c>
      <c r="D259" s="9" t="e">
        <f t="shared" si="21"/>
        <v>#REF!</v>
      </c>
      <c r="E259" s="5" t="str">
        <f>IF(ISERROR(MATCH(D259,#REF!,0))=FALSE,"C",IF(ISERROR(MATCH(D259,#REF!,0))=FALSE,"D",""))</f>
        <v/>
      </c>
      <c r="F259" s="12" t="e">
        <f>IF(E259="C",0,IF(E259 ="D",ROUND(1/((1+#REF!)^A259),9) * 2,ROUND(1/((1+#REF!)^A259),9)))</f>
        <v>#REF!</v>
      </c>
      <c r="G259" s="11" t="e">
        <f t="shared" si="22"/>
        <v>#REF!</v>
      </c>
    </row>
    <row r="260" spans="1:7" ht="13.8" thickBot="1" x14ac:dyDescent="0.3">
      <c r="A260" s="9">
        <f t="shared" si="18"/>
        <v>257</v>
      </c>
      <c r="B260" s="5">
        <f t="shared" si="20"/>
        <v>257</v>
      </c>
      <c r="C260" s="10" t="e">
        <f t="shared" si="19"/>
        <v>#REF!</v>
      </c>
      <c r="D260" s="9" t="e">
        <f t="shared" si="21"/>
        <v>#REF!</v>
      </c>
      <c r="E260" s="5" t="str">
        <f>IF(ISERROR(MATCH(D260,#REF!,0))=FALSE,"C",IF(ISERROR(MATCH(D260,#REF!,0))=FALSE,"D",""))</f>
        <v/>
      </c>
      <c r="F260" s="12" t="e">
        <f>IF(E260="C",0,IF(E260 ="D",ROUND(1/((1+#REF!)^A260),9) * 2,ROUND(1/((1+#REF!)^A260),9)))</f>
        <v>#REF!</v>
      </c>
      <c r="G260" s="11" t="e">
        <f t="shared" si="22"/>
        <v>#REF!</v>
      </c>
    </row>
    <row r="261" spans="1:7" ht="13.8" thickBot="1" x14ac:dyDescent="0.3">
      <c r="A261" s="9">
        <f t="shared" ref="A261:A324" si="23">A260+1</f>
        <v>258</v>
      </c>
      <c r="B261" s="5">
        <f t="shared" si="20"/>
        <v>258</v>
      </c>
      <c r="C261" s="10" t="e">
        <f t="shared" ref="C261:C324" si="24">DATE(YEAR(C260) + 1/12,MONTH(C260)+1,DAY(C260))</f>
        <v>#REF!</v>
      </c>
      <c r="D261" s="9" t="e">
        <f t="shared" si="21"/>
        <v>#REF!</v>
      </c>
      <c r="E261" s="5" t="str">
        <f>IF(ISERROR(MATCH(D261,#REF!,0))=FALSE,"C",IF(ISERROR(MATCH(D261,#REF!,0))=FALSE,"D",""))</f>
        <v/>
      </c>
      <c r="F261" s="12" t="e">
        <f>IF(E261="C",0,IF(E261 ="D",ROUND(1/((1+#REF!)^A261),9) * 2,ROUND(1/((1+#REF!)^A261),9)))</f>
        <v>#REF!</v>
      </c>
      <c r="G261" s="11" t="e">
        <f t="shared" si="22"/>
        <v>#REF!</v>
      </c>
    </row>
    <row r="262" spans="1:7" ht="13.8" thickBot="1" x14ac:dyDescent="0.3">
      <c r="A262" s="9">
        <f t="shared" si="23"/>
        <v>259</v>
      </c>
      <c r="B262" s="5">
        <f t="shared" si="20"/>
        <v>259</v>
      </c>
      <c r="C262" s="10" t="e">
        <f t="shared" si="24"/>
        <v>#REF!</v>
      </c>
      <c r="D262" s="9" t="e">
        <f t="shared" si="21"/>
        <v>#REF!</v>
      </c>
      <c r="E262" s="5" t="str">
        <f>IF(ISERROR(MATCH(D262,#REF!,0))=FALSE,"C",IF(ISERROR(MATCH(D262,#REF!,0))=FALSE,"D",""))</f>
        <v/>
      </c>
      <c r="F262" s="12" t="e">
        <f>IF(E262="C",0,IF(E262 ="D",ROUND(1/((1+#REF!)^A262),9) * 2,ROUND(1/((1+#REF!)^A262),9)))</f>
        <v>#REF!</v>
      </c>
      <c r="G262" s="11" t="e">
        <f t="shared" si="22"/>
        <v>#REF!</v>
      </c>
    </row>
    <row r="263" spans="1:7" ht="13.8" thickBot="1" x14ac:dyDescent="0.3">
      <c r="A263" s="9">
        <f t="shared" si="23"/>
        <v>260</v>
      </c>
      <c r="B263" s="5">
        <f t="shared" si="20"/>
        <v>260</v>
      </c>
      <c r="C263" s="10" t="e">
        <f t="shared" si="24"/>
        <v>#REF!</v>
      </c>
      <c r="D263" s="9" t="e">
        <f t="shared" si="21"/>
        <v>#REF!</v>
      </c>
      <c r="E263" s="5" t="str">
        <f>IF(ISERROR(MATCH(D263,#REF!,0))=FALSE,"C",IF(ISERROR(MATCH(D263,#REF!,0))=FALSE,"D",""))</f>
        <v/>
      </c>
      <c r="F263" s="12" t="e">
        <f>IF(E263="C",0,IF(E263 ="D",ROUND(1/((1+#REF!)^A263),9) * 2,ROUND(1/((1+#REF!)^A263),9)))</f>
        <v>#REF!</v>
      </c>
      <c r="G263" s="11" t="e">
        <f t="shared" si="22"/>
        <v>#REF!</v>
      </c>
    </row>
    <row r="264" spans="1:7" ht="13.8" thickBot="1" x14ac:dyDescent="0.3">
      <c r="A264" s="9">
        <f t="shared" si="23"/>
        <v>261</v>
      </c>
      <c r="B264" s="5">
        <f t="shared" si="20"/>
        <v>261</v>
      </c>
      <c r="C264" s="10" t="e">
        <f t="shared" si="24"/>
        <v>#REF!</v>
      </c>
      <c r="D264" s="9" t="e">
        <f t="shared" si="21"/>
        <v>#REF!</v>
      </c>
      <c r="E264" s="5" t="str">
        <f>IF(ISERROR(MATCH(D264,#REF!,0))=FALSE,"C",IF(ISERROR(MATCH(D264,#REF!,0))=FALSE,"D",""))</f>
        <v/>
      </c>
      <c r="F264" s="12" t="e">
        <f>IF(E264="C",0,IF(E264 ="D",ROUND(1/((1+#REF!)^A264),9) * 2,ROUND(1/((1+#REF!)^A264),9)))</f>
        <v>#REF!</v>
      </c>
      <c r="G264" s="11" t="e">
        <f t="shared" si="22"/>
        <v>#REF!</v>
      </c>
    </row>
    <row r="265" spans="1:7" ht="13.8" thickBot="1" x14ac:dyDescent="0.3">
      <c r="A265" s="9">
        <f t="shared" si="23"/>
        <v>262</v>
      </c>
      <c r="B265" s="5">
        <f t="shared" si="20"/>
        <v>262</v>
      </c>
      <c r="C265" s="10" t="e">
        <f t="shared" si="24"/>
        <v>#REF!</v>
      </c>
      <c r="D265" s="9" t="e">
        <f t="shared" si="21"/>
        <v>#REF!</v>
      </c>
      <c r="E265" s="5" t="str">
        <f>IF(ISERROR(MATCH(D265,#REF!,0))=FALSE,"C",IF(ISERROR(MATCH(D265,#REF!,0))=FALSE,"D",""))</f>
        <v/>
      </c>
      <c r="F265" s="12" t="e">
        <f>IF(E265="C",0,IF(E265 ="D",ROUND(1/((1+#REF!)^A265),9) * 2,ROUND(1/((1+#REF!)^A265),9)))</f>
        <v>#REF!</v>
      </c>
      <c r="G265" s="11" t="e">
        <f t="shared" si="22"/>
        <v>#REF!</v>
      </c>
    </row>
    <row r="266" spans="1:7" ht="13.8" thickBot="1" x14ac:dyDescent="0.3">
      <c r="A266" s="9">
        <f t="shared" si="23"/>
        <v>263</v>
      </c>
      <c r="B266" s="5">
        <f t="shared" si="20"/>
        <v>263</v>
      </c>
      <c r="C266" s="10" t="e">
        <f t="shared" si="24"/>
        <v>#REF!</v>
      </c>
      <c r="D266" s="9" t="e">
        <f t="shared" si="21"/>
        <v>#REF!</v>
      </c>
      <c r="E266" s="5" t="str">
        <f>IF(ISERROR(MATCH(D266,#REF!,0))=FALSE,"C",IF(ISERROR(MATCH(D266,#REF!,0))=FALSE,"D",""))</f>
        <v/>
      </c>
      <c r="F266" s="12" t="e">
        <f>IF(E266="C",0,IF(E266 ="D",ROUND(1/((1+#REF!)^A266),9) * 2,ROUND(1/((1+#REF!)^A266),9)))</f>
        <v>#REF!</v>
      </c>
      <c r="G266" s="11" t="e">
        <f t="shared" si="22"/>
        <v>#REF!</v>
      </c>
    </row>
    <row r="267" spans="1:7" ht="13.8" thickBot="1" x14ac:dyDescent="0.3">
      <c r="A267" s="9">
        <f t="shared" si="23"/>
        <v>264</v>
      </c>
      <c r="B267" s="5">
        <f t="shared" si="20"/>
        <v>264</v>
      </c>
      <c r="C267" s="10" t="e">
        <f t="shared" si="24"/>
        <v>#REF!</v>
      </c>
      <c r="D267" s="9" t="e">
        <f t="shared" si="21"/>
        <v>#REF!</v>
      </c>
      <c r="E267" s="5" t="str">
        <f>IF(ISERROR(MATCH(D267,#REF!,0))=FALSE,"C",IF(ISERROR(MATCH(D267,#REF!,0))=FALSE,"D",""))</f>
        <v/>
      </c>
      <c r="F267" s="12" t="e">
        <f>IF(E267="C",0,IF(E267 ="D",ROUND(1/((1+#REF!)^A267),9) * 2,ROUND(1/((1+#REF!)^A267),9)))</f>
        <v>#REF!</v>
      </c>
      <c r="G267" s="11" t="e">
        <f t="shared" si="22"/>
        <v>#REF!</v>
      </c>
    </row>
    <row r="268" spans="1:7" ht="13.8" thickBot="1" x14ac:dyDescent="0.3">
      <c r="A268" s="9">
        <f t="shared" si="23"/>
        <v>265</v>
      </c>
      <c r="B268" s="5">
        <f t="shared" si="20"/>
        <v>265</v>
      </c>
      <c r="C268" s="10" t="e">
        <f t="shared" si="24"/>
        <v>#REF!</v>
      </c>
      <c r="D268" s="9" t="e">
        <f t="shared" si="21"/>
        <v>#REF!</v>
      </c>
      <c r="E268" s="5" t="str">
        <f>IF(ISERROR(MATCH(D268,#REF!,0))=FALSE,"C",IF(ISERROR(MATCH(D268,#REF!,0))=FALSE,"D",""))</f>
        <v/>
      </c>
      <c r="F268" s="12" t="e">
        <f>IF(E268="C",0,IF(E268 ="D",ROUND(1/((1+#REF!)^A268),9) * 2,ROUND(1/((1+#REF!)^A268),9)))</f>
        <v>#REF!</v>
      </c>
      <c r="G268" s="11" t="e">
        <f t="shared" si="22"/>
        <v>#REF!</v>
      </c>
    </row>
    <row r="269" spans="1:7" ht="13.8" thickBot="1" x14ac:dyDescent="0.3">
      <c r="A269" s="9">
        <f t="shared" si="23"/>
        <v>266</v>
      </c>
      <c r="B269" s="5">
        <f t="shared" si="20"/>
        <v>266</v>
      </c>
      <c r="C269" s="10" t="e">
        <f t="shared" si="24"/>
        <v>#REF!</v>
      </c>
      <c r="D269" s="9" t="e">
        <f t="shared" si="21"/>
        <v>#REF!</v>
      </c>
      <c r="E269" s="5" t="str">
        <f>IF(ISERROR(MATCH(D269,#REF!,0))=FALSE,"C",IF(ISERROR(MATCH(D269,#REF!,0))=FALSE,"D",""))</f>
        <v/>
      </c>
      <c r="F269" s="12" t="e">
        <f>IF(E269="C",0,IF(E269 ="D",ROUND(1/((1+#REF!)^A269),9) * 2,ROUND(1/((1+#REF!)^A269),9)))</f>
        <v>#REF!</v>
      </c>
      <c r="G269" s="11" t="e">
        <f t="shared" si="22"/>
        <v>#REF!</v>
      </c>
    </row>
    <row r="270" spans="1:7" ht="13.8" thickBot="1" x14ac:dyDescent="0.3">
      <c r="A270" s="9">
        <f t="shared" si="23"/>
        <v>267</v>
      </c>
      <c r="B270" s="5">
        <f t="shared" si="20"/>
        <v>267</v>
      </c>
      <c r="C270" s="10" t="e">
        <f t="shared" si="24"/>
        <v>#REF!</v>
      </c>
      <c r="D270" s="9" t="e">
        <f t="shared" si="21"/>
        <v>#REF!</v>
      </c>
      <c r="E270" s="5" t="str">
        <f>IF(ISERROR(MATCH(D270,#REF!,0))=FALSE,"C",IF(ISERROR(MATCH(D270,#REF!,0))=FALSE,"D",""))</f>
        <v/>
      </c>
      <c r="F270" s="12" t="e">
        <f>IF(E270="C",0,IF(E270 ="D",ROUND(1/((1+#REF!)^A270),9) * 2,ROUND(1/((1+#REF!)^A270),9)))</f>
        <v>#REF!</v>
      </c>
      <c r="G270" s="11" t="e">
        <f t="shared" si="22"/>
        <v>#REF!</v>
      </c>
    </row>
    <row r="271" spans="1:7" ht="13.8" thickBot="1" x14ac:dyDescent="0.3">
      <c r="A271" s="9">
        <f t="shared" si="23"/>
        <v>268</v>
      </c>
      <c r="B271" s="5">
        <f t="shared" si="20"/>
        <v>268</v>
      </c>
      <c r="C271" s="10" t="e">
        <f t="shared" si="24"/>
        <v>#REF!</v>
      </c>
      <c r="D271" s="9" t="e">
        <f t="shared" si="21"/>
        <v>#REF!</v>
      </c>
      <c r="E271" s="5" t="str">
        <f>IF(ISERROR(MATCH(D271,#REF!,0))=FALSE,"C",IF(ISERROR(MATCH(D271,#REF!,0))=FALSE,"D",""))</f>
        <v/>
      </c>
      <c r="F271" s="12" t="e">
        <f>IF(E271="C",0,IF(E271 ="D",ROUND(1/((1+#REF!)^A271),9) * 2,ROUND(1/((1+#REF!)^A271),9)))</f>
        <v>#REF!</v>
      </c>
      <c r="G271" s="11" t="e">
        <f t="shared" si="22"/>
        <v>#REF!</v>
      </c>
    </row>
    <row r="272" spans="1:7" ht="13.8" thickBot="1" x14ac:dyDescent="0.3">
      <c r="A272" s="9">
        <f t="shared" si="23"/>
        <v>269</v>
      </c>
      <c r="B272" s="5">
        <f t="shared" si="20"/>
        <v>269</v>
      </c>
      <c r="C272" s="10" t="e">
        <f t="shared" si="24"/>
        <v>#REF!</v>
      </c>
      <c r="D272" s="9" t="e">
        <f t="shared" si="21"/>
        <v>#REF!</v>
      </c>
      <c r="E272" s="5" t="str">
        <f>IF(ISERROR(MATCH(D272,#REF!,0))=FALSE,"C",IF(ISERROR(MATCH(D272,#REF!,0))=FALSE,"D",""))</f>
        <v/>
      </c>
      <c r="F272" s="12" t="e">
        <f>IF(E272="C",0,IF(E272 ="D",ROUND(1/((1+#REF!)^A272),9) * 2,ROUND(1/((1+#REF!)^A272),9)))</f>
        <v>#REF!</v>
      </c>
      <c r="G272" s="11" t="e">
        <f t="shared" si="22"/>
        <v>#REF!</v>
      </c>
    </row>
    <row r="273" spans="1:7" ht="13.8" thickBot="1" x14ac:dyDescent="0.3">
      <c r="A273" s="9">
        <f t="shared" si="23"/>
        <v>270</v>
      </c>
      <c r="B273" s="5">
        <f t="shared" si="20"/>
        <v>270</v>
      </c>
      <c r="C273" s="10" t="e">
        <f t="shared" si="24"/>
        <v>#REF!</v>
      </c>
      <c r="D273" s="9" t="e">
        <f t="shared" si="21"/>
        <v>#REF!</v>
      </c>
      <c r="E273" s="5" t="str">
        <f>IF(ISERROR(MATCH(D273,#REF!,0))=FALSE,"C",IF(ISERROR(MATCH(D273,#REF!,0))=FALSE,"D",""))</f>
        <v/>
      </c>
      <c r="F273" s="12" t="e">
        <f>IF(E273="C",0,IF(E273 ="D",ROUND(1/((1+#REF!)^A273),9) * 2,ROUND(1/((1+#REF!)^A273),9)))</f>
        <v>#REF!</v>
      </c>
      <c r="G273" s="11" t="e">
        <f t="shared" si="22"/>
        <v>#REF!</v>
      </c>
    </row>
    <row r="274" spans="1:7" ht="13.8" thickBot="1" x14ac:dyDescent="0.3">
      <c r="A274" s="9">
        <f t="shared" si="23"/>
        <v>271</v>
      </c>
      <c r="B274" s="5">
        <f t="shared" si="20"/>
        <v>271</v>
      </c>
      <c r="C274" s="10" t="e">
        <f t="shared" si="24"/>
        <v>#REF!</v>
      </c>
      <c r="D274" s="9" t="e">
        <f t="shared" si="21"/>
        <v>#REF!</v>
      </c>
      <c r="E274" s="5" t="str">
        <f>IF(ISERROR(MATCH(D274,#REF!,0))=FALSE,"C",IF(ISERROR(MATCH(D274,#REF!,0))=FALSE,"D",""))</f>
        <v/>
      </c>
      <c r="F274" s="12" t="e">
        <f>IF(E274="C",0,IF(E274 ="D",ROUND(1/((1+#REF!)^A274),9) * 2,ROUND(1/((1+#REF!)^A274),9)))</f>
        <v>#REF!</v>
      </c>
      <c r="G274" s="11" t="e">
        <f t="shared" si="22"/>
        <v>#REF!</v>
      </c>
    </row>
    <row r="275" spans="1:7" ht="13.8" thickBot="1" x14ac:dyDescent="0.3">
      <c r="A275" s="9">
        <f t="shared" si="23"/>
        <v>272</v>
      </c>
      <c r="B275" s="5">
        <f t="shared" si="20"/>
        <v>272</v>
      </c>
      <c r="C275" s="10" t="e">
        <f t="shared" si="24"/>
        <v>#REF!</v>
      </c>
      <c r="D275" s="9" t="e">
        <f t="shared" si="21"/>
        <v>#REF!</v>
      </c>
      <c r="E275" s="5" t="str">
        <f>IF(ISERROR(MATCH(D275,#REF!,0))=FALSE,"C",IF(ISERROR(MATCH(D275,#REF!,0))=FALSE,"D",""))</f>
        <v/>
      </c>
      <c r="F275" s="12" t="e">
        <f>IF(E275="C",0,IF(E275 ="D",ROUND(1/((1+#REF!)^A275),9) * 2,ROUND(1/((1+#REF!)^A275),9)))</f>
        <v>#REF!</v>
      </c>
      <c r="G275" s="11" t="e">
        <f t="shared" si="22"/>
        <v>#REF!</v>
      </c>
    </row>
    <row r="276" spans="1:7" ht="13.8" thickBot="1" x14ac:dyDescent="0.3">
      <c r="A276" s="9">
        <f t="shared" si="23"/>
        <v>273</v>
      </c>
      <c r="B276" s="5">
        <f t="shared" si="20"/>
        <v>273</v>
      </c>
      <c r="C276" s="10" t="e">
        <f t="shared" si="24"/>
        <v>#REF!</v>
      </c>
      <c r="D276" s="9" t="e">
        <f t="shared" si="21"/>
        <v>#REF!</v>
      </c>
      <c r="E276" s="5" t="str">
        <f>IF(ISERROR(MATCH(D276,#REF!,0))=FALSE,"C",IF(ISERROR(MATCH(D276,#REF!,0))=FALSE,"D",""))</f>
        <v/>
      </c>
      <c r="F276" s="12" t="e">
        <f>IF(E276="C",0,IF(E276 ="D",ROUND(1/((1+#REF!)^A276),9) * 2,ROUND(1/((1+#REF!)^A276),9)))</f>
        <v>#REF!</v>
      </c>
      <c r="G276" s="11" t="e">
        <f t="shared" si="22"/>
        <v>#REF!</v>
      </c>
    </row>
    <row r="277" spans="1:7" ht="13.8" thickBot="1" x14ac:dyDescent="0.3">
      <c r="A277" s="9">
        <f t="shared" si="23"/>
        <v>274</v>
      </c>
      <c r="B277" s="5">
        <f t="shared" si="20"/>
        <v>274</v>
      </c>
      <c r="C277" s="10" t="e">
        <f t="shared" si="24"/>
        <v>#REF!</v>
      </c>
      <c r="D277" s="9" t="e">
        <f t="shared" si="21"/>
        <v>#REF!</v>
      </c>
      <c r="E277" s="5" t="str">
        <f>IF(ISERROR(MATCH(D277,#REF!,0))=FALSE,"C",IF(ISERROR(MATCH(D277,#REF!,0))=FALSE,"D",""))</f>
        <v/>
      </c>
      <c r="F277" s="12" t="e">
        <f>IF(E277="C",0,IF(E277 ="D",ROUND(1/((1+#REF!)^A277),9) * 2,ROUND(1/((1+#REF!)^A277),9)))</f>
        <v>#REF!</v>
      </c>
      <c r="G277" s="11" t="e">
        <f t="shared" si="22"/>
        <v>#REF!</v>
      </c>
    </row>
    <row r="278" spans="1:7" ht="13.8" thickBot="1" x14ac:dyDescent="0.3">
      <c r="A278" s="9">
        <f t="shared" si="23"/>
        <v>275</v>
      </c>
      <c r="B278" s="5">
        <f t="shared" si="20"/>
        <v>275</v>
      </c>
      <c r="C278" s="10" t="e">
        <f t="shared" si="24"/>
        <v>#REF!</v>
      </c>
      <c r="D278" s="9" t="e">
        <f t="shared" si="21"/>
        <v>#REF!</v>
      </c>
      <c r="E278" s="5" t="str">
        <f>IF(ISERROR(MATCH(D278,#REF!,0))=FALSE,"C",IF(ISERROR(MATCH(D278,#REF!,0))=FALSE,"D",""))</f>
        <v/>
      </c>
      <c r="F278" s="12" t="e">
        <f>IF(E278="C",0,IF(E278 ="D",ROUND(1/((1+#REF!)^A278),9) * 2,ROUND(1/((1+#REF!)^A278),9)))</f>
        <v>#REF!</v>
      </c>
      <c r="G278" s="11" t="e">
        <f t="shared" si="22"/>
        <v>#REF!</v>
      </c>
    </row>
    <row r="279" spans="1:7" ht="13.8" thickBot="1" x14ac:dyDescent="0.3">
      <c r="A279" s="9">
        <f t="shared" si="23"/>
        <v>276</v>
      </c>
      <c r="B279" s="5">
        <f t="shared" si="20"/>
        <v>276</v>
      </c>
      <c r="C279" s="10" t="e">
        <f t="shared" si="24"/>
        <v>#REF!</v>
      </c>
      <c r="D279" s="9" t="e">
        <f t="shared" si="21"/>
        <v>#REF!</v>
      </c>
      <c r="E279" s="5" t="str">
        <f>IF(ISERROR(MATCH(D279,#REF!,0))=FALSE,"C",IF(ISERROR(MATCH(D279,#REF!,0))=FALSE,"D",""))</f>
        <v/>
      </c>
      <c r="F279" s="12" t="e">
        <f>IF(E279="C",0,IF(E279 ="D",ROUND(1/((1+#REF!)^A279),9) * 2,ROUND(1/((1+#REF!)^A279),9)))</f>
        <v>#REF!</v>
      </c>
      <c r="G279" s="11" t="e">
        <f t="shared" si="22"/>
        <v>#REF!</v>
      </c>
    </row>
    <row r="280" spans="1:7" ht="13.8" thickBot="1" x14ac:dyDescent="0.3">
      <c r="A280" s="9">
        <f t="shared" si="23"/>
        <v>277</v>
      </c>
      <c r="B280" s="5">
        <f t="shared" si="20"/>
        <v>277</v>
      </c>
      <c r="C280" s="10" t="e">
        <f t="shared" si="24"/>
        <v>#REF!</v>
      </c>
      <c r="D280" s="9" t="e">
        <f t="shared" si="21"/>
        <v>#REF!</v>
      </c>
      <c r="E280" s="5" t="str">
        <f>IF(ISERROR(MATCH(D280,#REF!,0))=FALSE,"C",IF(ISERROR(MATCH(D280,#REF!,0))=FALSE,"D",""))</f>
        <v/>
      </c>
      <c r="F280" s="12" t="e">
        <f>IF(E280="C",0,IF(E280 ="D",ROUND(1/((1+#REF!)^A280),9) * 2,ROUND(1/((1+#REF!)^A280),9)))</f>
        <v>#REF!</v>
      </c>
      <c r="G280" s="11" t="e">
        <f t="shared" si="22"/>
        <v>#REF!</v>
      </c>
    </row>
    <row r="281" spans="1:7" ht="13.8" thickBot="1" x14ac:dyDescent="0.3">
      <c r="A281" s="9">
        <f t="shared" si="23"/>
        <v>278</v>
      </c>
      <c r="B281" s="5">
        <f t="shared" si="20"/>
        <v>278</v>
      </c>
      <c r="C281" s="10" t="e">
        <f t="shared" si="24"/>
        <v>#REF!</v>
      </c>
      <c r="D281" s="9" t="e">
        <f t="shared" si="21"/>
        <v>#REF!</v>
      </c>
      <c r="E281" s="5" t="str">
        <f>IF(ISERROR(MATCH(D281,#REF!,0))=FALSE,"C",IF(ISERROR(MATCH(D281,#REF!,0))=FALSE,"D",""))</f>
        <v/>
      </c>
      <c r="F281" s="12" t="e">
        <f>IF(E281="C",0,IF(E281 ="D",ROUND(1/((1+#REF!)^A281),9) * 2,ROUND(1/((1+#REF!)^A281),9)))</f>
        <v>#REF!</v>
      </c>
      <c r="G281" s="11" t="e">
        <f t="shared" si="22"/>
        <v>#REF!</v>
      </c>
    </row>
    <row r="282" spans="1:7" ht="13.8" thickBot="1" x14ac:dyDescent="0.3">
      <c r="A282" s="9">
        <f t="shared" si="23"/>
        <v>279</v>
      </c>
      <c r="B282" s="5">
        <f t="shared" si="20"/>
        <v>279</v>
      </c>
      <c r="C282" s="10" t="e">
        <f t="shared" si="24"/>
        <v>#REF!</v>
      </c>
      <c r="D282" s="9" t="e">
        <f t="shared" si="21"/>
        <v>#REF!</v>
      </c>
      <c r="E282" s="5" t="str">
        <f>IF(ISERROR(MATCH(D282,#REF!,0))=FALSE,"C",IF(ISERROR(MATCH(D282,#REF!,0))=FALSE,"D",""))</f>
        <v/>
      </c>
      <c r="F282" s="12" t="e">
        <f>IF(E282="C",0,IF(E282 ="D",ROUND(1/((1+#REF!)^A282),9) * 2,ROUND(1/((1+#REF!)^A282),9)))</f>
        <v>#REF!</v>
      </c>
      <c r="G282" s="11" t="e">
        <f t="shared" si="22"/>
        <v>#REF!</v>
      </c>
    </row>
    <row r="283" spans="1:7" ht="13.8" thickBot="1" x14ac:dyDescent="0.3">
      <c r="A283" s="9">
        <f t="shared" si="23"/>
        <v>280</v>
      </c>
      <c r="B283" s="5">
        <f t="shared" si="20"/>
        <v>280</v>
      </c>
      <c r="C283" s="10" t="e">
        <f t="shared" si="24"/>
        <v>#REF!</v>
      </c>
      <c r="D283" s="9" t="e">
        <f t="shared" si="21"/>
        <v>#REF!</v>
      </c>
      <c r="E283" s="5" t="str">
        <f>IF(ISERROR(MATCH(D283,#REF!,0))=FALSE,"C",IF(ISERROR(MATCH(D283,#REF!,0))=FALSE,"D",""))</f>
        <v/>
      </c>
      <c r="F283" s="12" t="e">
        <f>IF(E283="C",0,IF(E283 ="D",ROUND(1/((1+#REF!)^A283),9) * 2,ROUND(1/((1+#REF!)^A283),9)))</f>
        <v>#REF!</v>
      </c>
      <c r="G283" s="11" t="e">
        <f t="shared" si="22"/>
        <v>#REF!</v>
      </c>
    </row>
    <row r="284" spans="1:7" ht="13.8" thickBot="1" x14ac:dyDescent="0.3">
      <c r="A284" s="9">
        <f t="shared" si="23"/>
        <v>281</v>
      </c>
      <c r="B284" s="5">
        <f t="shared" si="20"/>
        <v>281</v>
      </c>
      <c r="C284" s="10" t="e">
        <f t="shared" si="24"/>
        <v>#REF!</v>
      </c>
      <c r="D284" s="9" t="e">
        <f t="shared" si="21"/>
        <v>#REF!</v>
      </c>
      <c r="E284" s="5" t="str">
        <f>IF(ISERROR(MATCH(D284,#REF!,0))=FALSE,"C",IF(ISERROR(MATCH(D284,#REF!,0))=FALSE,"D",""))</f>
        <v/>
      </c>
      <c r="F284" s="12" t="e">
        <f>IF(E284="C",0,IF(E284 ="D",ROUND(1/((1+#REF!)^A284),9) * 2,ROUND(1/((1+#REF!)^A284),9)))</f>
        <v>#REF!</v>
      </c>
      <c r="G284" s="11" t="e">
        <f t="shared" si="22"/>
        <v>#REF!</v>
      </c>
    </row>
    <row r="285" spans="1:7" ht="13.8" thickBot="1" x14ac:dyDescent="0.3">
      <c r="A285" s="9">
        <f t="shared" si="23"/>
        <v>282</v>
      </c>
      <c r="B285" s="5">
        <f t="shared" si="20"/>
        <v>282</v>
      </c>
      <c r="C285" s="10" t="e">
        <f t="shared" si="24"/>
        <v>#REF!</v>
      </c>
      <c r="D285" s="9" t="e">
        <f t="shared" si="21"/>
        <v>#REF!</v>
      </c>
      <c r="E285" s="5" t="str">
        <f>IF(ISERROR(MATCH(D285,#REF!,0))=FALSE,"C",IF(ISERROR(MATCH(D285,#REF!,0))=FALSE,"D",""))</f>
        <v/>
      </c>
      <c r="F285" s="12" t="e">
        <f>IF(E285="C",0,IF(E285 ="D",ROUND(1/((1+#REF!)^A285),9) * 2,ROUND(1/((1+#REF!)^A285),9)))</f>
        <v>#REF!</v>
      </c>
      <c r="G285" s="11" t="e">
        <f t="shared" si="22"/>
        <v>#REF!</v>
      </c>
    </row>
    <row r="286" spans="1:7" ht="13.8" thickBot="1" x14ac:dyDescent="0.3">
      <c r="A286" s="9">
        <f t="shared" si="23"/>
        <v>283</v>
      </c>
      <c r="B286" s="5">
        <f t="shared" si="20"/>
        <v>283</v>
      </c>
      <c r="C286" s="10" t="e">
        <f t="shared" si="24"/>
        <v>#REF!</v>
      </c>
      <c r="D286" s="9" t="e">
        <f t="shared" si="21"/>
        <v>#REF!</v>
      </c>
      <c r="E286" s="5" t="str">
        <f>IF(ISERROR(MATCH(D286,#REF!,0))=FALSE,"C",IF(ISERROR(MATCH(D286,#REF!,0))=FALSE,"D",""))</f>
        <v/>
      </c>
      <c r="F286" s="12" t="e">
        <f>IF(E286="C",0,IF(E286 ="D",ROUND(1/((1+#REF!)^A286),9) * 2,ROUND(1/((1+#REF!)^A286),9)))</f>
        <v>#REF!</v>
      </c>
      <c r="G286" s="11" t="e">
        <f t="shared" si="22"/>
        <v>#REF!</v>
      </c>
    </row>
    <row r="287" spans="1:7" ht="13.8" thickBot="1" x14ac:dyDescent="0.3">
      <c r="A287" s="9">
        <f t="shared" si="23"/>
        <v>284</v>
      </c>
      <c r="B287" s="5">
        <f t="shared" si="20"/>
        <v>284</v>
      </c>
      <c r="C287" s="10" t="e">
        <f t="shared" si="24"/>
        <v>#REF!</v>
      </c>
      <c r="D287" s="9" t="e">
        <f t="shared" si="21"/>
        <v>#REF!</v>
      </c>
      <c r="E287" s="5" t="str">
        <f>IF(ISERROR(MATCH(D287,#REF!,0))=FALSE,"C",IF(ISERROR(MATCH(D287,#REF!,0))=FALSE,"D",""))</f>
        <v/>
      </c>
      <c r="F287" s="12" t="e">
        <f>IF(E287="C",0,IF(E287 ="D",ROUND(1/((1+#REF!)^A287),9) * 2,ROUND(1/((1+#REF!)^A287),9)))</f>
        <v>#REF!</v>
      </c>
      <c r="G287" s="11" t="e">
        <f t="shared" si="22"/>
        <v>#REF!</v>
      </c>
    </row>
    <row r="288" spans="1:7" ht="13.8" thickBot="1" x14ac:dyDescent="0.3">
      <c r="A288" s="9">
        <f t="shared" si="23"/>
        <v>285</v>
      </c>
      <c r="B288" s="5">
        <f t="shared" si="20"/>
        <v>285</v>
      </c>
      <c r="C288" s="10" t="e">
        <f t="shared" si="24"/>
        <v>#REF!</v>
      </c>
      <c r="D288" s="9" t="e">
        <f t="shared" si="21"/>
        <v>#REF!</v>
      </c>
      <c r="E288" s="5" t="str">
        <f>IF(ISERROR(MATCH(D288,#REF!,0))=FALSE,"C",IF(ISERROR(MATCH(D288,#REF!,0))=FALSE,"D",""))</f>
        <v/>
      </c>
      <c r="F288" s="12" t="e">
        <f>IF(E288="C",0,IF(E288 ="D",ROUND(1/((1+#REF!)^A288),9) * 2,ROUND(1/((1+#REF!)^A288),9)))</f>
        <v>#REF!</v>
      </c>
      <c r="G288" s="11" t="e">
        <f t="shared" si="22"/>
        <v>#REF!</v>
      </c>
    </row>
    <row r="289" spans="1:7" ht="13.8" thickBot="1" x14ac:dyDescent="0.3">
      <c r="A289" s="9">
        <f t="shared" si="23"/>
        <v>286</v>
      </c>
      <c r="B289" s="5">
        <f t="shared" si="20"/>
        <v>286</v>
      </c>
      <c r="C289" s="10" t="e">
        <f t="shared" si="24"/>
        <v>#REF!</v>
      </c>
      <c r="D289" s="9" t="e">
        <f t="shared" si="21"/>
        <v>#REF!</v>
      </c>
      <c r="E289" s="5" t="str">
        <f>IF(ISERROR(MATCH(D289,#REF!,0))=FALSE,"C",IF(ISERROR(MATCH(D289,#REF!,0))=FALSE,"D",""))</f>
        <v/>
      </c>
      <c r="F289" s="12" t="e">
        <f>IF(E289="C",0,IF(E289 ="D",ROUND(1/((1+#REF!)^A289),9) * 2,ROUND(1/((1+#REF!)^A289),9)))</f>
        <v>#REF!</v>
      </c>
      <c r="G289" s="11" t="e">
        <f t="shared" si="22"/>
        <v>#REF!</v>
      </c>
    </row>
    <row r="290" spans="1:7" ht="13.8" thickBot="1" x14ac:dyDescent="0.3">
      <c r="A290" s="9">
        <f t="shared" si="23"/>
        <v>287</v>
      </c>
      <c r="B290" s="5">
        <f t="shared" si="20"/>
        <v>287</v>
      </c>
      <c r="C290" s="10" t="e">
        <f t="shared" si="24"/>
        <v>#REF!</v>
      </c>
      <c r="D290" s="9" t="e">
        <f t="shared" si="21"/>
        <v>#REF!</v>
      </c>
      <c r="E290" s="5" t="str">
        <f>IF(ISERROR(MATCH(D290,#REF!,0))=FALSE,"C",IF(ISERROR(MATCH(D290,#REF!,0))=FALSE,"D",""))</f>
        <v/>
      </c>
      <c r="F290" s="12" t="e">
        <f>IF(E290="C",0,IF(E290 ="D",ROUND(1/((1+#REF!)^A290),9) * 2,ROUND(1/((1+#REF!)^A290),9)))</f>
        <v>#REF!</v>
      </c>
      <c r="G290" s="11" t="e">
        <f t="shared" si="22"/>
        <v>#REF!</v>
      </c>
    </row>
    <row r="291" spans="1:7" ht="13.8" thickBot="1" x14ac:dyDescent="0.3">
      <c r="A291" s="9">
        <f t="shared" si="23"/>
        <v>288</v>
      </c>
      <c r="B291" s="5">
        <f t="shared" si="20"/>
        <v>288</v>
      </c>
      <c r="C291" s="10" t="e">
        <f t="shared" si="24"/>
        <v>#REF!</v>
      </c>
      <c r="D291" s="9" t="e">
        <f t="shared" si="21"/>
        <v>#REF!</v>
      </c>
      <c r="E291" s="5" t="str">
        <f>IF(ISERROR(MATCH(D291,#REF!,0))=FALSE,"C",IF(ISERROR(MATCH(D291,#REF!,0))=FALSE,"D",""))</f>
        <v/>
      </c>
      <c r="F291" s="12" t="e">
        <f>IF(E291="C",0,IF(E291 ="D",ROUND(1/((1+#REF!)^A291),9) * 2,ROUND(1/((1+#REF!)^A291),9)))</f>
        <v>#REF!</v>
      </c>
      <c r="G291" s="11" t="e">
        <f t="shared" si="22"/>
        <v>#REF!</v>
      </c>
    </row>
    <row r="292" spans="1:7" ht="13.8" thickBot="1" x14ac:dyDescent="0.3">
      <c r="A292" s="9">
        <f t="shared" si="23"/>
        <v>289</v>
      </c>
      <c r="B292" s="5">
        <f t="shared" ref="B292:B355" si="25">IF(E292&lt;&gt;"C",IF(ISERROR(1+B291)=TRUE,1,1+B291),IF(ISNUMBER(B291),B291,1))</f>
        <v>289</v>
      </c>
      <c r="C292" s="10" t="e">
        <f t="shared" si="24"/>
        <v>#REF!</v>
      </c>
      <c r="D292" s="9" t="e">
        <f t="shared" ref="D292:D355" si="26">MONTH(C292)</f>
        <v>#REF!</v>
      </c>
      <c r="E292" s="5" t="str">
        <f>IF(ISERROR(MATCH(D292,#REF!,0))=FALSE,"C",IF(ISERROR(MATCH(D292,#REF!,0))=FALSE,"D",""))</f>
        <v/>
      </c>
      <c r="F292" s="12" t="e">
        <f>IF(E292="C",0,IF(E292 ="D",ROUND(1/((1+#REF!)^A292),9) * 2,ROUND(1/((1+#REF!)^A292),9)))</f>
        <v>#REF!</v>
      </c>
      <c r="G292" s="11" t="e">
        <f t="shared" ref="G292:G355" si="27">G291+ROUND(F292,9)</f>
        <v>#REF!</v>
      </c>
    </row>
    <row r="293" spans="1:7" ht="13.8" thickBot="1" x14ac:dyDescent="0.3">
      <c r="A293" s="9">
        <f t="shared" si="23"/>
        <v>290</v>
      </c>
      <c r="B293" s="5">
        <f t="shared" si="25"/>
        <v>290</v>
      </c>
      <c r="C293" s="10" t="e">
        <f t="shared" si="24"/>
        <v>#REF!</v>
      </c>
      <c r="D293" s="9" t="e">
        <f t="shared" si="26"/>
        <v>#REF!</v>
      </c>
      <c r="E293" s="5" t="str">
        <f>IF(ISERROR(MATCH(D293,#REF!,0))=FALSE,"C",IF(ISERROR(MATCH(D293,#REF!,0))=FALSE,"D",""))</f>
        <v/>
      </c>
      <c r="F293" s="12" t="e">
        <f>IF(E293="C",0,IF(E293 ="D",ROUND(1/((1+#REF!)^A293),9) * 2,ROUND(1/((1+#REF!)^A293),9)))</f>
        <v>#REF!</v>
      </c>
      <c r="G293" s="11" t="e">
        <f t="shared" si="27"/>
        <v>#REF!</v>
      </c>
    </row>
    <row r="294" spans="1:7" ht="13.8" thickBot="1" x14ac:dyDescent="0.3">
      <c r="A294" s="9">
        <f t="shared" si="23"/>
        <v>291</v>
      </c>
      <c r="B294" s="5">
        <f t="shared" si="25"/>
        <v>291</v>
      </c>
      <c r="C294" s="10" t="e">
        <f t="shared" si="24"/>
        <v>#REF!</v>
      </c>
      <c r="D294" s="9" t="e">
        <f t="shared" si="26"/>
        <v>#REF!</v>
      </c>
      <c r="E294" s="5" t="str">
        <f>IF(ISERROR(MATCH(D294,#REF!,0))=FALSE,"C",IF(ISERROR(MATCH(D294,#REF!,0))=FALSE,"D",""))</f>
        <v/>
      </c>
      <c r="F294" s="12" t="e">
        <f>IF(E294="C",0,IF(E294 ="D",ROUND(1/((1+#REF!)^A294),9) * 2,ROUND(1/((1+#REF!)^A294),9)))</f>
        <v>#REF!</v>
      </c>
      <c r="G294" s="11" t="e">
        <f t="shared" si="27"/>
        <v>#REF!</v>
      </c>
    </row>
    <row r="295" spans="1:7" ht="13.8" thickBot="1" x14ac:dyDescent="0.3">
      <c r="A295" s="9">
        <f t="shared" si="23"/>
        <v>292</v>
      </c>
      <c r="B295" s="5">
        <f t="shared" si="25"/>
        <v>292</v>
      </c>
      <c r="C295" s="10" t="e">
        <f t="shared" si="24"/>
        <v>#REF!</v>
      </c>
      <c r="D295" s="9" t="e">
        <f t="shared" si="26"/>
        <v>#REF!</v>
      </c>
      <c r="E295" s="5" t="str">
        <f>IF(ISERROR(MATCH(D295,#REF!,0))=FALSE,"C",IF(ISERROR(MATCH(D295,#REF!,0))=FALSE,"D",""))</f>
        <v/>
      </c>
      <c r="F295" s="12" t="e">
        <f>IF(E295="C",0,IF(E295 ="D",ROUND(1/((1+#REF!)^A295),9) * 2,ROUND(1/((1+#REF!)^A295),9)))</f>
        <v>#REF!</v>
      </c>
      <c r="G295" s="11" t="e">
        <f t="shared" si="27"/>
        <v>#REF!</v>
      </c>
    </row>
    <row r="296" spans="1:7" ht="13.8" thickBot="1" x14ac:dyDescent="0.3">
      <c r="A296" s="9">
        <f t="shared" si="23"/>
        <v>293</v>
      </c>
      <c r="B296" s="5">
        <f t="shared" si="25"/>
        <v>293</v>
      </c>
      <c r="C296" s="10" t="e">
        <f t="shared" si="24"/>
        <v>#REF!</v>
      </c>
      <c r="D296" s="9" t="e">
        <f t="shared" si="26"/>
        <v>#REF!</v>
      </c>
      <c r="E296" s="5" t="str">
        <f>IF(ISERROR(MATCH(D296,#REF!,0))=FALSE,"C",IF(ISERROR(MATCH(D296,#REF!,0))=FALSE,"D",""))</f>
        <v/>
      </c>
      <c r="F296" s="12" t="e">
        <f>IF(E296="C",0,IF(E296 ="D",ROUND(1/((1+#REF!)^A296),9) * 2,ROUND(1/((1+#REF!)^A296),9)))</f>
        <v>#REF!</v>
      </c>
      <c r="G296" s="11" t="e">
        <f t="shared" si="27"/>
        <v>#REF!</v>
      </c>
    </row>
    <row r="297" spans="1:7" ht="13.8" thickBot="1" x14ac:dyDescent="0.3">
      <c r="A297" s="9">
        <f t="shared" si="23"/>
        <v>294</v>
      </c>
      <c r="B297" s="5">
        <f t="shared" si="25"/>
        <v>294</v>
      </c>
      <c r="C297" s="10" t="e">
        <f t="shared" si="24"/>
        <v>#REF!</v>
      </c>
      <c r="D297" s="9" t="e">
        <f t="shared" si="26"/>
        <v>#REF!</v>
      </c>
      <c r="E297" s="5" t="str">
        <f>IF(ISERROR(MATCH(D297,#REF!,0))=FALSE,"C",IF(ISERROR(MATCH(D297,#REF!,0))=FALSE,"D",""))</f>
        <v/>
      </c>
      <c r="F297" s="12" t="e">
        <f>IF(E297="C",0,IF(E297 ="D",ROUND(1/((1+#REF!)^A297),9) * 2,ROUND(1/((1+#REF!)^A297),9)))</f>
        <v>#REF!</v>
      </c>
      <c r="G297" s="11" t="e">
        <f t="shared" si="27"/>
        <v>#REF!</v>
      </c>
    </row>
    <row r="298" spans="1:7" ht="13.8" thickBot="1" x14ac:dyDescent="0.3">
      <c r="A298" s="9">
        <f t="shared" si="23"/>
        <v>295</v>
      </c>
      <c r="B298" s="5">
        <f t="shared" si="25"/>
        <v>295</v>
      </c>
      <c r="C298" s="10" t="e">
        <f t="shared" si="24"/>
        <v>#REF!</v>
      </c>
      <c r="D298" s="9" t="e">
        <f t="shared" si="26"/>
        <v>#REF!</v>
      </c>
      <c r="E298" s="5" t="str">
        <f>IF(ISERROR(MATCH(D298,#REF!,0))=FALSE,"C",IF(ISERROR(MATCH(D298,#REF!,0))=FALSE,"D",""))</f>
        <v/>
      </c>
      <c r="F298" s="12" t="e">
        <f>IF(E298="C",0,IF(E298 ="D",ROUND(1/((1+#REF!)^A298),9) * 2,ROUND(1/((1+#REF!)^A298),9)))</f>
        <v>#REF!</v>
      </c>
      <c r="G298" s="11" t="e">
        <f t="shared" si="27"/>
        <v>#REF!</v>
      </c>
    </row>
    <row r="299" spans="1:7" ht="13.8" thickBot="1" x14ac:dyDescent="0.3">
      <c r="A299" s="9">
        <f t="shared" si="23"/>
        <v>296</v>
      </c>
      <c r="B299" s="5">
        <f t="shared" si="25"/>
        <v>296</v>
      </c>
      <c r="C299" s="10" t="e">
        <f t="shared" si="24"/>
        <v>#REF!</v>
      </c>
      <c r="D299" s="9" t="e">
        <f t="shared" si="26"/>
        <v>#REF!</v>
      </c>
      <c r="E299" s="5" t="str">
        <f>IF(ISERROR(MATCH(D299,#REF!,0))=FALSE,"C",IF(ISERROR(MATCH(D299,#REF!,0))=FALSE,"D",""))</f>
        <v/>
      </c>
      <c r="F299" s="12" t="e">
        <f>IF(E299="C",0,IF(E299 ="D",ROUND(1/((1+#REF!)^A299),9) * 2,ROUND(1/((1+#REF!)^A299),9)))</f>
        <v>#REF!</v>
      </c>
      <c r="G299" s="11" t="e">
        <f t="shared" si="27"/>
        <v>#REF!</v>
      </c>
    </row>
    <row r="300" spans="1:7" ht="13.8" thickBot="1" x14ac:dyDescent="0.3">
      <c r="A300" s="9">
        <f t="shared" si="23"/>
        <v>297</v>
      </c>
      <c r="B300" s="5">
        <f t="shared" si="25"/>
        <v>297</v>
      </c>
      <c r="C300" s="10" t="e">
        <f t="shared" si="24"/>
        <v>#REF!</v>
      </c>
      <c r="D300" s="9" t="e">
        <f t="shared" si="26"/>
        <v>#REF!</v>
      </c>
      <c r="E300" s="5" t="str">
        <f>IF(ISERROR(MATCH(D300,#REF!,0))=FALSE,"C",IF(ISERROR(MATCH(D300,#REF!,0))=FALSE,"D",""))</f>
        <v/>
      </c>
      <c r="F300" s="12" t="e">
        <f>IF(E300="C",0,IF(E300 ="D",ROUND(1/((1+#REF!)^A300),9) * 2,ROUND(1/((1+#REF!)^A300),9)))</f>
        <v>#REF!</v>
      </c>
      <c r="G300" s="11" t="e">
        <f t="shared" si="27"/>
        <v>#REF!</v>
      </c>
    </row>
    <row r="301" spans="1:7" ht="13.8" thickBot="1" x14ac:dyDescent="0.3">
      <c r="A301" s="9">
        <f t="shared" si="23"/>
        <v>298</v>
      </c>
      <c r="B301" s="5">
        <f t="shared" si="25"/>
        <v>298</v>
      </c>
      <c r="C301" s="10" t="e">
        <f t="shared" si="24"/>
        <v>#REF!</v>
      </c>
      <c r="D301" s="9" t="e">
        <f t="shared" si="26"/>
        <v>#REF!</v>
      </c>
      <c r="E301" s="5" t="str">
        <f>IF(ISERROR(MATCH(D301,#REF!,0))=FALSE,"C",IF(ISERROR(MATCH(D301,#REF!,0))=FALSE,"D",""))</f>
        <v/>
      </c>
      <c r="F301" s="12" t="e">
        <f>IF(E301="C",0,IF(E301 ="D",ROUND(1/((1+#REF!)^A301),9) * 2,ROUND(1/((1+#REF!)^A301),9)))</f>
        <v>#REF!</v>
      </c>
      <c r="G301" s="11" t="e">
        <f t="shared" si="27"/>
        <v>#REF!</v>
      </c>
    </row>
    <row r="302" spans="1:7" ht="13.8" thickBot="1" x14ac:dyDescent="0.3">
      <c r="A302" s="9">
        <f t="shared" si="23"/>
        <v>299</v>
      </c>
      <c r="B302" s="5">
        <f t="shared" si="25"/>
        <v>299</v>
      </c>
      <c r="C302" s="10" t="e">
        <f t="shared" si="24"/>
        <v>#REF!</v>
      </c>
      <c r="D302" s="9" t="e">
        <f t="shared" si="26"/>
        <v>#REF!</v>
      </c>
      <c r="E302" s="5" t="str">
        <f>IF(ISERROR(MATCH(D302,#REF!,0))=FALSE,"C",IF(ISERROR(MATCH(D302,#REF!,0))=FALSE,"D",""))</f>
        <v/>
      </c>
      <c r="F302" s="12" t="e">
        <f>IF(E302="C",0,IF(E302 ="D",ROUND(1/((1+#REF!)^A302),9) * 2,ROUND(1/((1+#REF!)^A302),9)))</f>
        <v>#REF!</v>
      </c>
      <c r="G302" s="11" t="e">
        <f t="shared" si="27"/>
        <v>#REF!</v>
      </c>
    </row>
    <row r="303" spans="1:7" ht="13.8" thickBot="1" x14ac:dyDescent="0.3">
      <c r="A303" s="9">
        <f t="shared" si="23"/>
        <v>300</v>
      </c>
      <c r="B303" s="5">
        <f t="shared" si="25"/>
        <v>300</v>
      </c>
      <c r="C303" s="10" t="e">
        <f t="shared" si="24"/>
        <v>#REF!</v>
      </c>
      <c r="D303" s="9" t="e">
        <f t="shared" si="26"/>
        <v>#REF!</v>
      </c>
      <c r="E303" s="5" t="str">
        <f>IF(ISERROR(MATCH(D303,#REF!,0))=FALSE,"C",IF(ISERROR(MATCH(D303,#REF!,0))=FALSE,"D",""))</f>
        <v/>
      </c>
      <c r="F303" s="12" t="e">
        <f>IF(E303="C",0,IF(E303 ="D",ROUND(1/((1+#REF!)^A303),9) * 2,ROUND(1/((1+#REF!)^A303),9)))</f>
        <v>#REF!</v>
      </c>
      <c r="G303" s="11" t="e">
        <f t="shared" si="27"/>
        <v>#REF!</v>
      </c>
    </row>
    <row r="304" spans="1:7" ht="13.8" thickBot="1" x14ac:dyDescent="0.3">
      <c r="A304" s="9">
        <f t="shared" si="23"/>
        <v>301</v>
      </c>
      <c r="B304" s="5">
        <f t="shared" si="25"/>
        <v>301</v>
      </c>
      <c r="C304" s="10" t="e">
        <f t="shared" si="24"/>
        <v>#REF!</v>
      </c>
      <c r="D304" s="9" t="e">
        <f t="shared" si="26"/>
        <v>#REF!</v>
      </c>
      <c r="E304" s="5" t="str">
        <f>IF(ISERROR(MATCH(D304,#REF!,0))=FALSE,"C",IF(ISERROR(MATCH(D304,#REF!,0))=FALSE,"D",""))</f>
        <v/>
      </c>
      <c r="F304" s="12" t="e">
        <f>IF(E304="C",0,IF(E304 ="D",ROUND(1/((1+#REF!)^A304),9) * 2,ROUND(1/((1+#REF!)^A304),9)))</f>
        <v>#REF!</v>
      </c>
      <c r="G304" s="11" t="e">
        <f t="shared" si="27"/>
        <v>#REF!</v>
      </c>
    </row>
    <row r="305" spans="1:7" ht="13.8" thickBot="1" x14ac:dyDescent="0.3">
      <c r="A305" s="9">
        <f t="shared" si="23"/>
        <v>302</v>
      </c>
      <c r="B305" s="5">
        <f t="shared" si="25"/>
        <v>302</v>
      </c>
      <c r="C305" s="10" t="e">
        <f t="shared" si="24"/>
        <v>#REF!</v>
      </c>
      <c r="D305" s="9" t="e">
        <f t="shared" si="26"/>
        <v>#REF!</v>
      </c>
      <c r="E305" s="5" t="str">
        <f>IF(ISERROR(MATCH(D305,#REF!,0))=FALSE,"C",IF(ISERROR(MATCH(D305,#REF!,0))=FALSE,"D",""))</f>
        <v/>
      </c>
      <c r="F305" s="12" t="e">
        <f>IF(E305="C",0,IF(E305 ="D",ROUND(1/((1+#REF!)^A305),9) * 2,ROUND(1/((1+#REF!)^A305),9)))</f>
        <v>#REF!</v>
      </c>
      <c r="G305" s="11" t="e">
        <f t="shared" si="27"/>
        <v>#REF!</v>
      </c>
    </row>
    <row r="306" spans="1:7" ht="13.8" thickBot="1" x14ac:dyDescent="0.3">
      <c r="A306" s="9">
        <f t="shared" si="23"/>
        <v>303</v>
      </c>
      <c r="B306" s="5">
        <f t="shared" si="25"/>
        <v>303</v>
      </c>
      <c r="C306" s="10" t="e">
        <f t="shared" si="24"/>
        <v>#REF!</v>
      </c>
      <c r="D306" s="9" t="e">
        <f t="shared" si="26"/>
        <v>#REF!</v>
      </c>
      <c r="E306" s="5" t="str">
        <f>IF(ISERROR(MATCH(D306,#REF!,0))=FALSE,"C",IF(ISERROR(MATCH(D306,#REF!,0))=FALSE,"D",""))</f>
        <v/>
      </c>
      <c r="F306" s="12" t="e">
        <f>IF(E306="C",0,IF(E306 ="D",ROUND(1/((1+#REF!)^A306),9) * 2,ROUND(1/((1+#REF!)^A306),9)))</f>
        <v>#REF!</v>
      </c>
      <c r="G306" s="11" t="e">
        <f t="shared" si="27"/>
        <v>#REF!</v>
      </c>
    </row>
    <row r="307" spans="1:7" ht="13.8" thickBot="1" x14ac:dyDescent="0.3">
      <c r="A307" s="9">
        <f t="shared" si="23"/>
        <v>304</v>
      </c>
      <c r="B307" s="5">
        <f t="shared" si="25"/>
        <v>304</v>
      </c>
      <c r="C307" s="10" t="e">
        <f t="shared" si="24"/>
        <v>#REF!</v>
      </c>
      <c r="D307" s="9" t="e">
        <f t="shared" si="26"/>
        <v>#REF!</v>
      </c>
      <c r="E307" s="5" t="str">
        <f>IF(ISERROR(MATCH(D307,#REF!,0))=FALSE,"C",IF(ISERROR(MATCH(D307,#REF!,0))=FALSE,"D",""))</f>
        <v/>
      </c>
      <c r="F307" s="12" t="e">
        <f>IF(E307="C",0,IF(E307 ="D",ROUND(1/((1+#REF!)^A307),9) * 2,ROUND(1/((1+#REF!)^A307),9)))</f>
        <v>#REF!</v>
      </c>
      <c r="G307" s="11" t="e">
        <f t="shared" si="27"/>
        <v>#REF!</v>
      </c>
    </row>
    <row r="308" spans="1:7" ht="13.8" thickBot="1" x14ac:dyDescent="0.3">
      <c r="A308" s="9">
        <f t="shared" si="23"/>
        <v>305</v>
      </c>
      <c r="B308" s="5">
        <f t="shared" si="25"/>
        <v>305</v>
      </c>
      <c r="C308" s="10" t="e">
        <f t="shared" si="24"/>
        <v>#REF!</v>
      </c>
      <c r="D308" s="9" t="e">
        <f t="shared" si="26"/>
        <v>#REF!</v>
      </c>
      <c r="E308" s="5" t="str">
        <f>IF(ISERROR(MATCH(D308,#REF!,0))=FALSE,"C",IF(ISERROR(MATCH(D308,#REF!,0))=FALSE,"D",""))</f>
        <v/>
      </c>
      <c r="F308" s="12" t="e">
        <f>IF(E308="C",0,IF(E308 ="D",ROUND(1/((1+#REF!)^A308),9) * 2,ROUND(1/((1+#REF!)^A308),9)))</f>
        <v>#REF!</v>
      </c>
      <c r="G308" s="11" t="e">
        <f t="shared" si="27"/>
        <v>#REF!</v>
      </c>
    </row>
    <row r="309" spans="1:7" ht="13.8" thickBot="1" x14ac:dyDescent="0.3">
      <c r="A309" s="9">
        <f t="shared" si="23"/>
        <v>306</v>
      </c>
      <c r="B309" s="5">
        <f t="shared" si="25"/>
        <v>306</v>
      </c>
      <c r="C309" s="10" t="e">
        <f t="shared" si="24"/>
        <v>#REF!</v>
      </c>
      <c r="D309" s="9" t="e">
        <f t="shared" si="26"/>
        <v>#REF!</v>
      </c>
      <c r="E309" s="5" t="str">
        <f>IF(ISERROR(MATCH(D309,#REF!,0))=FALSE,"C",IF(ISERROR(MATCH(D309,#REF!,0))=FALSE,"D",""))</f>
        <v/>
      </c>
      <c r="F309" s="12" t="e">
        <f>IF(E309="C",0,IF(E309 ="D",ROUND(1/((1+#REF!)^A309),9) * 2,ROUND(1/((1+#REF!)^A309),9)))</f>
        <v>#REF!</v>
      </c>
      <c r="G309" s="11" t="e">
        <f t="shared" si="27"/>
        <v>#REF!</v>
      </c>
    </row>
    <row r="310" spans="1:7" ht="13.8" thickBot="1" x14ac:dyDescent="0.3">
      <c r="A310" s="9">
        <f t="shared" si="23"/>
        <v>307</v>
      </c>
      <c r="B310" s="5">
        <f t="shared" si="25"/>
        <v>307</v>
      </c>
      <c r="C310" s="10" t="e">
        <f t="shared" si="24"/>
        <v>#REF!</v>
      </c>
      <c r="D310" s="9" t="e">
        <f t="shared" si="26"/>
        <v>#REF!</v>
      </c>
      <c r="E310" s="5" t="str">
        <f>IF(ISERROR(MATCH(D310,#REF!,0))=FALSE,"C",IF(ISERROR(MATCH(D310,#REF!,0))=FALSE,"D",""))</f>
        <v/>
      </c>
      <c r="F310" s="12" t="e">
        <f>IF(E310="C",0,IF(E310 ="D",ROUND(1/((1+#REF!)^A310),9) * 2,ROUND(1/((1+#REF!)^A310),9)))</f>
        <v>#REF!</v>
      </c>
      <c r="G310" s="11" t="e">
        <f t="shared" si="27"/>
        <v>#REF!</v>
      </c>
    </row>
    <row r="311" spans="1:7" ht="13.8" thickBot="1" x14ac:dyDescent="0.3">
      <c r="A311" s="9">
        <f t="shared" si="23"/>
        <v>308</v>
      </c>
      <c r="B311" s="5">
        <f t="shared" si="25"/>
        <v>308</v>
      </c>
      <c r="C311" s="10" t="e">
        <f t="shared" si="24"/>
        <v>#REF!</v>
      </c>
      <c r="D311" s="9" t="e">
        <f t="shared" si="26"/>
        <v>#REF!</v>
      </c>
      <c r="E311" s="5" t="str">
        <f>IF(ISERROR(MATCH(D311,#REF!,0))=FALSE,"C",IF(ISERROR(MATCH(D311,#REF!,0))=FALSE,"D",""))</f>
        <v/>
      </c>
      <c r="F311" s="12" t="e">
        <f>IF(E311="C",0,IF(E311 ="D",ROUND(1/((1+#REF!)^A311),9) * 2,ROUND(1/((1+#REF!)^A311),9)))</f>
        <v>#REF!</v>
      </c>
      <c r="G311" s="11" t="e">
        <f t="shared" si="27"/>
        <v>#REF!</v>
      </c>
    </row>
    <row r="312" spans="1:7" ht="13.8" thickBot="1" x14ac:dyDescent="0.3">
      <c r="A312" s="9">
        <f t="shared" si="23"/>
        <v>309</v>
      </c>
      <c r="B312" s="5">
        <f t="shared" si="25"/>
        <v>309</v>
      </c>
      <c r="C312" s="10" t="e">
        <f t="shared" si="24"/>
        <v>#REF!</v>
      </c>
      <c r="D312" s="9" t="e">
        <f t="shared" si="26"/>
        <v>#REF!</v>
      </c>
      <c r="E312" s="5" t="str">
        <f>IF(ISERROR(MATCH(D312,#REF!,0))=FALSE,"C",IF(ISERROR(MATCH(D312,#REF!,0))=FALSE,"D",""))</f>
        <v/>
      </c>
      <c r="F312" s="12" t="e">
        <f>IF(E312="C",0,IF(E312 ="D",ROUND(1/((1+#REF!)^A312),9) * 2,ROUND(1/((1+#REF!)^A312),9)))</f>
        <v>#REF!</v>
      </c>
      <c r="G312" s="11" t="e">
        <f t="shared" si="27"/>
        <v>#REF!</v>
      </c>
    </row>
    <row r="313" spans="1:7" ht="13.8" thickBot="1" x14ac:dyDescent="0.3">
      <c r="A313" s="9">
        <f t="shared" si="23"/>
        <v>310</v>
      </c>
      <c r="B313" s="5">
        <f t="shared" si="25"/>
        <v>310</v>
      </c>
      <c r="C313" s="10" t="e">
        <f t="shared" si="24"/>
        <v>#REF!</v>
      </c>
      <c r="D313" s="9" t="e">
        <f t="shared" si="26"/>
        <v>#REF!</v>
      </c>
      <c r="E313" s="5" t="str">
        <f>IF(ISERROR(MATCH(D313,#REF!,0))=FALSE,"C",IF(ISERROR(MATCH(D313,#REF!,0))=FALSE,"D",""))</f>
        <v/>
      </c>
      <c r="F313" s="12" t="e">
        <f>IF(E313="C",0,IF(E313 ="D",ROUND(1/((1+#REF!)^A313),9) * 2,ROUND(1/((1+#REF!)^A313),9)))</f>
        <v>#REF!</v>
      </c>
      <c r="G313" s="11" t="e">
        <f t="shared" si="27"/>
        <v>#REF!</v>
      </c>
    </row>
    <row r="314" spans="1:7" ht="13.8" thickBot="1" x14ac:dyDescent="0.3">
      <c r="A314" s="9">
        <f t="shared" si="23"/>
        <v>311</v>
      </c>
      <c r="B314" s="5">
        <f t="shared" si="25"/>
        <v>311</v>
      </c>
      <c r="C314" s="10" t="e">
        <f t="shared" si="24"/>
        <v>#REF!</v>
      </c>
      <c r="D314" s="9" t="e">
        <f t="shared" si="26"/>
        <v>#REF!</v>
      </c>
      <c r="E314" s="5" t="str">
        <f>IF(ISERROR(MATCH(D314,#REF!,0))=FALSE,"C",IF(ISERROR(MATCH(D314,#REF!,0))=FALSE,"D",""))</f>
        <v/>
      </c>
      <c r="F314" s="12" t="e">
        <f>IF(E314="C",0,IF(E314 ="D",ROUND(1/((1+#REF!)^A314),9) * 2,ROUND(1/((1+#REF!)^A314),9)))</f>
        <v>#REF!</v>
      </c>
      <c r="G314" s="11" t="e">
        <f t="shared" si="27"/>
        <v>#REF!</v>
      </c>
    </row>
    <row r="315" spans="1:7" ht="13.8" thickBot="1" x14ac:dyDescent="0.3">
      <c r="A315" s="9">
        <f t="shared" si="23"/>
        <v>312</v>
      </c>
      <c r="B315" s="5">
        <f t="shared" si="25"/>
        <v>312</v>
      </c>
      <c r="C315" s="10" t="e">
        <f t="shared" si="24"/>
        <v>#REF!</v>
      </c>
      <c r="D315" s="9" t="e">
        <f t="shared" si="26"/>
        <v>#REF!</v>
      </c>
      <c r="E315" s="5" t="str">
        <f>IF(ISERROR(MATCH(D315,#REF!,0))=FALSE,"C",IF(ISERROR(MATCH(D315,#REF!,0))=FALSE,"D",""))</f>
        <v/>
      </c>
      <c r="F315" s="12" t="e">
        <f>IF(E315="C",0,IF(E315 ="D",ROUND(1/((1+#REF!)^A315),9) * 2,ROUND(1/((1+#REF!)^A315),9)))</f>
        <v>#REF!</v>
      </c>
      <c r="G315" s="11" t="e">
        <f t="shared" si="27"/>
        <v>#REF!</v>
      </c>
    </row>
    <row r="316" spans="1:7" ht="13.8" thickBot="1" x14ac:dyDescent="0.3">
      <c r="A316" s="9">
        <f t="shared" si="23"/>
        <v>313</v>
      </c>
      <c r="B316" s="5">
        <f t="shared" si="25"/>
        <v>313</v>
      </c>
      <c r="C316" s="10" t="e">
        <f t="shared" si="24"/>
        <v>#REF!</v>
      </c>
      <c r="D316" s="9" t="e">
        <f t="shared" si="26"/>
        <v>#REF!</v>
      </c>
      <c r="E316" s="5" t="str">
        <f>IF(ISERROR(MATCH(D316,#REF!,0))=FALSE,"C",IF(ISERROR(MATCH(D316,#REF!,0))=FALSE,"D",""))</f>
        <v/>
      </c>
      <c r="F316" s="12" t="e">
        <f>IF(E316="C",0,IF(E316 ="D",ROUND(1/((1+#REF!)^A316),9) * 2,ROUND(1/((1+#REF!)^A316),9)))</f>
        <v>#REF!</v>
      </c>
      <c r="G316" s="11" t="e">
        <f t="shared" si="27"/>
        <v>#REF!</v>
      </c>
    </row>
    <row r="317" spans="1:7" ht="13.8" thickBot="1" x14ac:dyDescent="0.3">
      <c r="A317" s="9">
        <f t="shared" si="23"/>
        <v>314</v>
      </c>
      <c r="B317" s="5">
        <f t="shared" si="25"/>
        <v>314</v>
      </c>
      <c r="C317" s="10" t="e">
        <f t="shared" si="24"/>
        <v>#REF!</v>
      </c>
      <c r="D317" s="9" t="e">
        <f t="shared" si="26"/>
        <v>#REF!</v>
      </c>
      <c r="E317" s="5" t="str">
        <f>IF(ISERROR(MATCH(D317,#REF!,0))=FALSE,"C",IF(ISERROR(MATCH(D317,#REF!,0))=FALSE,"D",""))</f>
        <v/>
      </c>
      <c r="F317" s="12" t="e">
        <f>IF(E317="C",0,IF(E317 ="D",ROUND(1/((1+#REF!)^A317),9) * 2,ROUND(1/((1+#REF!)^A317),9)))</f>
        <v>#REF!</v>
      </c>
      <c r="G317" s="11" t="e">
        <f t="shared" si="27"/>
        <v>#REF!</v>
      </c>
    </row>
    <row r="318" spans="1:7" ht="13.8" thickBot="1" x14ac:dyDescent="0.3">
      <c r="A318" s="9">
        <f t="shared" si="23"/>
        <v>315</v>
      </c>
      <c r="B318" s="5">
        <f t="shared" si="25"/>
        <v>315</v>
      </c>
      <c r="C318" s="10" t="e">
        <f t="shared" si="24"/>
        <v>#REF!</v>
      </c>
      <c r="D318" s="9" t="e">
        <f t="shared" si="26"/>
        <v>#REF!</v>
      </c>
      <c r="E318" s="5" t="str">
        <f>IF(ISERROR(MATCH(D318,#REF!,0))=FALSE,"C",IF(ISERROR(MATCH(D318,#REF!,0))=FALSE,"D",""))</f>
        <v/>
      </c>
      <c r="F318" s="12" t="e">
        <f>IF(E318="C",0,IF(E318 ="D",ROUND(1/((1+#REF!)^A318),9) * 2,ROUND(1/((1+#REF!)^A318),9)))</f>
        <v>#REF!</v>
      </c>
      <c r="G318" s="11" t="e">
        <f t="shared" si="27"/>
        <v>#REF!</v>
      </c>
    </row>
    <row r="319" spans="1:7" ht="13.8" thickBot="1" x14ac:dyDescent="0.3">
      <c r="A319" s="9">
        <f t="shared" si="23"/>
        <v>316</v>
      </c>
      <c r="B319" s="5">
        <f t="shared" si="25"/>
        <v>316</v>
      </c>
      <c r="C319" s="10" t="e">
        <f t="shared" si="24"/>
        <v>#REF!</v>
      </c>
      <c r="D319" s="9" t="e">
        <f t="shared" si="26"/>
        <v>#REF!</v>
      </c>
      <c r="E319" s="5" t="str">
        <f>IF(ISERROR(MATCH(D319,#REF!,0))=FALSE,"C",IF(ISERROR(MATCH(D319,#REF!,0))=FALSE,"D",""))</f>
        <v/>
      </c>
      <c r="F319" s="12" t="e">
        <f>IF(E319="C",0,IF(E319 ="D",ROUND(1/((1+#REF!)^A319),9) * 2,ROUND(1/((1+#REF!)^A319),9)))</f>
        <v>#REF!</v>
      </c>
      <c r="G319" s="11" t="e">
        <f t="shared" si="27"/>
        <v>#REF!</v>
      </c>
    </row>
    <row r="320" spans="1:7" ht="13.8" thickBot="1" x14ac:dyDescent="0.3">
      <c r="A320" s="9">
        <f t="shared" si="23"/>
        <v>317</v>
      </c>
      <c r="B320" s="5">
        <f t="shared" si="25"/>
        <v>317</v>
      </c>
      <c r="C320" s="10" t="e">
        <f t="shared" si="24"/>
        <v>#REF!</v>
      </c>
      <c r="D320" s="9" t="e">
        <f t="shared" si="26"/>
        <v>#REF!</v>
      </c>
      <c r="E320" s="5" t="str">
        <f>IF(ISERROR(MATCH(D320,#REF!,0))=FALSE,"C",IF(ISERROR(MATCH(D320,#REF!,0))=FALSE,"D",""))</f>
        <v/>
      </c>
      <c r="F320" s="12" t="e">
        <f>IF(E320="C",0,IF(E320 ="D",ROUND(1/((1+#REF!)^A320),9) * 2,ROUND(1/((1+#REF!)^A320),9)))</f>
        <v>#REF!</v>
      </c>
      <c r="G320" s="11" t="e">
        <f t="shared" si="27"/>
        <v>#REF!</v>
      </c>
    </row>
    <row r="321" spans="1:7" ht="13.8" thickBot="1" x14ac:dyDescent="0.3">
      <c r="A321" s="9">
        <f t="shared" si="23"/>
        <v>318</v>
      </c>
      <c r="B321" s="5">
        <f t="shared" si="25"/>
        <v>318</v>
      </c>
      <c r="C321" s="10" t="e">
        <f t="shared" si="24"/>
        <v>#REF!</v>
      </c>
      <c r="D321" s="9" t="e">
        <f t="shared" si="26"/>
        <v>#REF!</v>
      </c>
      <c r="E321" s="5" t="str">
        <f>IF(ISERROR(MATCH(D321,#REF!,0))=FALSE,"C",IF(ISERROR(MATCH(D321,#REF!,0))=FALSE,"D",""))</f>
        <v/>
      </c>
      <c r="F321" s="12" t="e">
        <f>IF(E321="C",0,IF(E321 ="D",ROUND(1/((1+#REF!)^A321),9) * 2,ROUND(1/((1+#REF!)^A321),9)))</f>
        <v>#REF!</v>
      </c>
      <c r="G321" s="11" t="e">
        <f t="shared" si="27"/>
        <v>#REF!</v>
      </c>
    </row>
    <row r="322" spans="1:7" ht="13.8" thickBot="1" x14ac:dyDescent="0.3">
      <c r="A322" s="9">
        <f t="shared" si="23"/>
        <v>319</v>
      </c>
      <c r="B322" s="5">
        <f t="shared" si="25"/>
        <v>319</v>
      </c>
      <c r="C322" s="10" t="e">
        <f t="shared" si="24"/>
        <v>#REF!</v>
      </c>
      <c r="D322" s="9" t="e">
        <f t="shared" si="26"/>
        <v>#REF!</v>
      </c>
      <c r="E322" s="5" t="str">
        <f>IF(ISERROR(MATCH(D322,#REF!,0))=FALSE,"C",IF(ISERROR(MATCH(D322,#REF!,0))=FALSE,"D",""))</f>
        <v/>
      </c>
      <c r="F322" s="12" t="e">
        <f>IF(E322="C",0,IF(E322 ="D",ROUND(1/((1+#REF!)^A322),9) * 2,ROUND(1/((1+#REF!)^A322),9)))</f>
        <v>#REF!</v>
      </c>
      <c r="G322" s="11" t="e">
        <f t="shared" si="27"/>
        <v>#REF!</v>
      </c>
    </row>
    <row r="323" spans="1:7" ht="13.8" thickBot="1" x14ac:dyDescent="0.3">
      <c r="A323" s="9">
        <f t="shared" si="23"/>
        <v>320</v>
      </c>
      <c r="B323" s="5">
        <f t="shared" si="25"/>
        <v>320</v>
      </c>
      <c r="C323" s="10" t="e">
        <f t="shared" si="24"/>
        <v>#REF!</v>
      </c>
      <c r="D323" s="9" t="e">
        <f t="shared" si="26"/>
        <v>#REF!</v>
      </c>
      <c r="E323" s="5" t="str">
        <f>IF(ISERROR(MATCH(D323,#REF!,0))=FALSE,"C",IF(ISERROR(MATCH(D323,#REF!,0))=FALSE,"D",""))</f>
        <v/>
      </c>
      <c r="F323" s="12" t="e">
        <f>IF(E323="C",0,IF(E323 ="D",ROUND(1/((1+#REF!)^A323),9) * 2,ROUND(1/((1+#REF!)^A323),9)))</f>
        <v>#REF!</v>
      </c>
      <c r="G323" s="11" t="e">
        <f t="shared" si="27"/>
        <v>#REF!</v>
      </c>
    </row>
    <row r="324" spans="1:7" ht="13.8" thickBot="1" x14ac:dyDescent="0.3">
      <c r="A324" s="9">
        <f t="shared" si="23"/>
        <v>321</v>
      </c>
      <c r="B324" s="5">
        <f t="shared" si="25"/>
        <v>321</v>
      </c>
      <c r="C324" s="10" t="e">
        <f t="shared" si="24"/>
        <v>#REF!</v>
      </c>
      <c r="D324" s="9" t="e">
        <f t="shared" si="26"/>
        <v>#REF!</v>
      </c>
      <c r="E324" s="5" t="str">
        <f>IF(ISERROR(MATCH(D324,#REF!,0))=FALSE,"C",IF(ISERROR(MATCH(D324,#REF!,0))=FALSE,"D",""))</f>
        <v/>
      </c>
      <c r="F324" s="12" t="e">
        <f>IF(E324="C",0,IF(E324 ="D",ROUND(1/((1+#REF!)^A324),9) * 2,ROUND(1/((1+#REF!)^A324),9)))</f>
        <v>#REF!</v>
      </c>
      <c r="G324" s="11" t="e">
        <f t="shared" si="27"/>
        <v>#REF!</v>
      </c>
    </row>
    <row r="325" spans="1:7" ht="13.8" thickBot="1" x14ac:dyDescent="0.3">
      <c r="A325" s="9">
        <f t="shared" ref="A325:A386" si="28">A324+1</f>
        <v>322</v>
      </c>
      <c r="B325" s="5">
        <f t="shared" si="25"/>
        <v>322</v>
      </c>
      <c r="C325" s="10" t="e">
        <f t="shared" ref="C325:C386" si="29">DATE(YEAR(C324) + 1/12,MONTH(C324)+1,DAY(C324))</f>
        <v>#REF!</v>
      </c>
      <c r="D325" s="9" t="e">
        <f t="shared" si="26"/>
        <v>#REF!</v>
      </c>
      <c r="E325" s="5" t="str">
        <f>IF(ISERROR(MATCH(D325,#REF!,0))=FALSE,"C",IF(ISERROR(MATCH(D325,#REF!,0))=FALSE,"D",""))</f>
        <v/>
      </c>
      <c r="F325" s="12" t="e">
        <f>IF(E325="C",0,IF(E325 ="D",ROUND(1/((1+#REF!)^A325),9) * 2,ROUND(1/((1+#REF!)^A325),9)))</f>
        <v>#REF!</v>
      </c>
      <c r="G325" s="11" t="e">
        <f t="shared" si="27"/>
        <v>#REF!</v>
      </c>
    </row>
    <row r="326" spans="1:7" ht="13.8" thickBot="1" x14ac:dyDescent="0.3">
      <c r="A326" s="9">
        <f t="shared" si="28"/>
        <v>323</v>
      </c>
      <c r="B326" s="5">
        <f t="shared" si="25"/>
        <v>323</v>
      </c>
      <c r="C326" s="10" t="e">
        <f t="shared" si="29"/>
        <v>#REF!</v>
      </c>
      <c r="D326" s="9" t="e">
        <f t="shared" si="26"/>
        <v>#REF!</v>
      </c>
      <c r="E326" s="5" t="str">
        <f>IF(ISERROR(MATCH(D326,#REF!,0))=FALSE,"C",IF(ISERROR(MATCH(D326,#REF!,0))=FALSE,"D",""))</f>
        <v/>
      </c>
      <c r="F326" s="12" t="e">
        <f>IF(E326="C",0,IF(E326 ="D",ROUND(1/((1+#REF!)^A326),9) * 2,ROUND(1/((1+#REF!)^A326),9)))</f>
        <v>#REF!</v>
      </c>
      <c r="G326" s="11" t="e">
        <f t="shared" si="27"/>
        <v>#REF!</v>
      </c>
    </row>
    <row r="327" spans="1:7" ht="13.8" thickBot="1" x14ac:dyDescent="0.3">
      <c r="A327" s="9">
        <f t="shared" si="28"/>
        <v>324</v>
      </c>
      <c r="B327" s="5">
        <f t="shared" si="25"/>
        <v>324</v>
      </c>
      <c r="C327" s="10" t="e">
        <f t="shared" si="29"/>
        <v>#REF!</v>
      </c>
      <c r="D327" s="9" t="e">
        <f t="shared" si="26"/>
        <v>#REF!</v>
      </c>
      <c r="E327" s="5" t="str">
        <f>IF(ISERROR(MATCH(D327,#REF!,0))=FALSE,"C",IF(ISERROR(MATCH(D327,#REF!,0))=FALSE,"D",""))</f>
        <v/>
      </c>
      <c r="F327" s="12" t="e">
        <f>IF(E327="C",0,IF(E327 ="D",ROUND(1/((1+#REF!)^A327),9) * 2,ROUND(1/((1+#REF!)^A327),9)))</f>
        <v>#REF!</v>
      </c>
      <c r="G327" s="11" t="e">
        <f t="shared" si="27"/>
        <v>#REF!</v>
      </c>
    </row>
    <row r="328" spans="1:7" ht="13.8" thickBot="1" x14ac:dyDescent="0.3">
      <c r="A328" s="9">
        <f t="shared" si="28"/>
        <v>325</v>
      </c>
      <c r="B328" s="5">
        <f t="shared" si="25"/>
        <v>325</v>
      </c>
      <c r="C328" s="10" t="e">
        <f t="shared" si="29"/>
        <v>#REF!</v>
      </c>
      <c r="D328" s="9" t="e">
        <f t="shared" si="26"/>
        <v>#REF!</v>
      </c>
      <c r="E328" s="5" t="str">
        <f>IF(ISERROR(MATCH(D328,#REF!,0))=FALSE,"C",IF(ISERROR(MATCH(D328,#REF!,0))=FALSE,"D",""))</f>
        <v/>
      </c>
      <c r="F328" s="12" t="e">
        <f>IF(E328="C",0,IF(E328 ="D",ROUND(1/((1+#REF!)^A328),9) * 2,ROUND(1/((1+#REF!)^A328),9)))</f>
        <v>#REF!</v>
      </c>
      <c r="G328" s="11" t="e">
        <f t="shared" si="27"/>
        <v>#REF!</v>
      </c>
    </row>
    <row r="329" spans="1:7" ht="13.8" thickBot="1" x14ac:dyDescent="0.3">
      <c r="A329" s="9">
        <f t="shared" si="28"/>
        <v>326</v>
      </c>
      <c r="B329" s="5">
        <f t="shared" si="25"/>
        <v>326</v>
      </c>
      <c r="C329" s="10" t="e">
        <f t="shared" si="29"/>
        <v>#REF!</v>
      </c>
      <c r="D329" s="9" t="e">
        <f t="shared" si="26"/>
        <v>#REF!</v>
      </c>
      <c r="E329" s="5" t="str">
        <f>IF(ISERROR(MATCH(D329,#REF!,0))=FALSE,"C",IF(ISERROR(MATCH(D329,#REF!,0))=FALSE,"D",""))</f>
        <v/>
      </c>
      <c r="F329" s="12" t="e">
        <f>IF(E329="C",0,IF(E329 ="D",ROUND(1/((1+#REF!)^A329),9) * 2,ROUND(1/((1+#REF!)^A329),9)))</f>
        <v>#REF!</v>
      </c>
      <c r="G329" s="11" t="e">
        <f t="shared" si="27"/>
        <v>#REF!</v>
      </c>
    </row>
    <row r="330" spans="1:7" ht="13.8" thickBot="1" x14ac:dyDescent="0.3">
      <c r="A330" s="9">
        <f t="shared" si="28"/>
        <v>327</v>
      </c>
      <c r="B330" s="5">
        <f t="shared" si="25"/>
        <v>327</v>
      </c>
      <c r="C330" s="10" t="e">
        <f t="shared" si="29"/>
        <v>#REF!</v>
      </c>
      <c r="D330" s="9" t="e">
        <f t="shared" si="26"/>
        <v>#REF!</v>
      </c>
      <c r="E330" s="5" t="str">
        <f>IF(ISERROR(MATCH(D330,#REF!,0))=FALSE,"C",IF(ISERROR(MATCH(D330,#REF!,0))=FALSE,"D",""))</f>
        <v/>
      </c>
      <c r="F330" s="12" t="e">
        <f>IF(E330="C",0,IF(E330 ="D",ROUND(1/((1+#REF!)^A330),9) * 2,ROUND(1/((1+#REF!)^A330),9)))</f>
        <v>#REF!</v>
      </c>
      <c r="G330" s="11" t="e">
        <f t="shared" si="27"/>
        <v>#REF!</v>
      </c>
    </row>
    <row r="331" spans="1:7" ht="13.8" thickBot="1" x14ac:dyDescent="0.3">
      <c r="A331" s="9">
        <f t="shared" si="28"/>
        <v>328</v>
      </c>
      <c r="B331" s="5">
        <f t="shared" si="25"/>
        <v>328</v>
      </c>
      <c r="C331" s="10" t="e">
        <f t="shared" si="29"/>
        <v>#REF!</v>
      </c>
      <c r="D331" s="9" t="e">
        <f t="shared" si="26"/>
        <v>#REF!</v>
      </c>
      <c r="E331" s="5" t="str">
        <f>IF(ISERROR(MATCH(D331,#REF!,0))=FALSE,"C",IF(ISERROR(MATCH(D331,#REF!,0))=FALSE,"D",""))</f>
        <v/>
      </c>
      <c r="F331" s="12" t="e">
        <f>IF(E331="C",0,IF(E331 ="D",ROUND(1/((1+#REF!)^A331),9) * 2,ROUND(1/((1+#REF!)^A331),9)))</f>
        <v>#REF!</v>
      </c>
      <c r="G331" s="11" t="e">
        <f t="shared" si="27"/>
        <v>#REF!</v>
      </c>
    </row>
    <row r="332" spans="1:7" ht="13.8" thickBot="1" x14ac:dyDescent="0.3">
      <c r="A332" s="9">
        <f t="shared" si="28"/>
        <v>329</v>
      </c>
      <c r="B332" s="5">
        <f t="shared" si="25"/>
        <v>329</v>
      </c>
      <c r="C332" s="10" t="e">
        <f t="shared" si="29"/>
        <v>#REF!</v>
      </c>
      <c r="D332" s="9" t="e">
        <f t="shared" si="26"/>
        <v>#REF!</v>
      </c>
      <c r="E332" s="5" t="str">
        <f>IF(ISERROR(MATCH(D332,#REF!,0))=FALSE,"C",IF(ISERROR(MATCH(D332,#REF!,0))=FALSE,"D",""))</f>
        <v/>
      </c>
      <c r="F332" s="12" t="e">
        <f>IF(E332="C",0,IF(E332 ="D",ROUND(1/((1+#REF!)^A332),9) * 2,ROUND(1/((1+#REF!)^A332),9)))</f>
        <v>#REF!</v>
      </c>
      <c r="G332" s="11" t="e">
        <f t="shared" si="27"/>
        <v>#REF!</v>
      </c>
    </row>
    <row r="333" spans="1:7" ht="13.8" thickBot="1" x14ac:dyDescent="0.3">
      <c r="A333" s="9">
        <f t="shared" si="28"/>
        <v>330</v>
      </c>
      <c r="B333" s="5">
        <f t="shared" si="25"/>
        <v>330</v>
      </c>
      <c r="C333" s="10" t="e">
        <f t="shared" si="29"/>
        <v>#REF!</v>
      </c>
      <c r="D333" s="9" t="e">
        <f t="shared" si="26"/>
        <v>#REF!</v>
      </c>
      <c r="E333" s="5" t="str">
        <f>IF(ISERROR(MATCH(D333,#REF!,0))=FALSE,"C",IF(ISERROR(MATCH(D333,#REF!,0))=FALSE,"D",""))</f>
        <v/>
      </c>
      <c r="F333" s="12" t="e">
        <f>IF(E333="C",0,IF(E333 ="D",ROUND(1/((1+#REF!)^A333),9) * 2,ROUND(1/((1+#REF!)^A333),9)))</f>
        <v>#REF!</v>
      </c>
      <c r="G333" s="11" t="e">
        <f t="shared" si="27"/>
        <v>#REF!</v>
      </c>
    </row>
    <row r="334" spans="1:7" ht="13.8" thickBot="1" x14ac:dyDescent="0.3">
      <c r="A334" s="9">
        <f t="shared" si="28"/>
        <v>331</v>
      </c>
      <c r="B334" s="5">
        <f t="shared" si="25"/>
        <v>331</v>
      </c>
      <c r="C334" s="10" t="e">
        <f t="shared" si="29"/>
        <v>#REF!</v>
      </c>
      <c r="D334" s="9" t="e">
        <f t="shared" si="26"/>
        <v>#REF!</v>
      </c>
      <c r="E334" s="5" t="str">
        <f>IF(ISERROR(MATCH(D334,#REF!,0))=FALSE,"C",IF(ISERROR(MATCH(D334,#REF!,0))=FALSE,"D",""))</f>
        <v/>
      </c>
      <c r="F334" s="12" t="e">
        <f>IF(E334="C",0,IF(E334 ="D",ROUND(1/((1+#REF!)^A334),9) * 2,ROUND(1/((1+#REF!)^A334),9)))</f>
        <v>#REF!</v>
      </c>
      <c r="G334" s="11" t="e">
        <f t="shared" si="27"/>
        <v>#REF!</v>
      </c>
    </row>
    <row r="335" spans="1:7" ht="13.8" thickBot="1" x14ac:dyDescent="0.3">
      <c r="A335" s="9">
        <f t="shared" si="28"/>
        <v>332</v>
      </c>
      <c r="B335" s="5">
        <f t="shared" si="25"/>
        <v>332</v>
      </c>
      <c r="C335" s="10" t="e">
        <f t="shared" si="29"/>
        <v>#REF!</v>
      </c>
      <c r="D335" s="9" t="e">
        <f t="shared" si="26"/>
        <v>#REF!</v>
      </c>
      <c r="E335" s="5" t="str">
        <f>IF(ISERROR(MATCH(D335,#REF!,0))=FALSE,"C",IF(ISERROR(MATCH(D335,#REF!,0))=FALSE,"D",""))</f>
        <v/>
      </c>
      <c r="F335" s="12" t="e">
        <f>IF(E335="C",0,IF(E335 ="D",ROUND(1/((1+#REF!)^A335),9) * 2,ROUND(1/((1+#REF!)^A335),9)))</f>
        <v>#REF!</v>
      </c>
      <c r="G335" s="11" t="e">
        <f t="shared" si="27"/>
        <v>#REF!</v>
      </c>
    </row>
    <row r="336" spans="1:7" ht="13.8" thickBot="1" x14ac:dyDescent="0.3">
      <c r="A336" s="9">
        <f t="shared" si="28"/>
        <v>333</v>
      </c>
      <c r="B336" s="5">
        <f t="shared" si="25"/>
        <v>333</v>
      </c>
      <c r="C336" s="10" t="e">
        <f t="shared" si="29"/>
        <v>#REF!</v>
      </c>
      <c r="D336" s="9" t="e">
        <f t="shared" si="26"/>
        <v>#REF!</v>
      </c>
      <c r="E336" s="5" t="str">
        <f>IF(ISERROR(MATCH(D336,#REF!,0))=FALSE,"C",IF(ISERROR(MATCH(D336,#REF!,0))=FALSE,"D",""))</f>
        <v/>
      </c>
      <c r="F336" s="12" t="e">
        <f>IF(E336="C",0,IF(E336 ="D",ROUND(1/((1+#REF!)^A336),9) * 2,ROUND(1/((1+#REF!)^A336),9)))</f>
        <v>#REF!</v>
      </c>
      <c r="G336" s="11" t="e">
        <f t="shared" si="27"/>
        <v>#REF!</v>
      </c>
    </row>
    <row r="337" spans="1:7" ht="13.8" thickBot="1" x14ac:dyDescent="0.3">
      <c r="A337" s="9">
        <f t="shared" si="28"/>
        <v>334</v>
      </c>
      <c r="B337" s="5">
        <f t="shared" si="25"/>
        <v>334</v>
      </c>
      <c r="C337" s="10" t="e">
        <f t="shared" si="29"/>
        <v>#REF!</v>
      </c>
      <c r="D337" s="9" t="e">
        <f t="shared" si="26"/>
        <v>#REF!</v>
      </c>
      <c r="E337" s="5" t="str">
        <f>IF(ISERROR(MATCH(D337,#REF!,0))=FALSE,"C",IF(ISERROR(MATCH(D337,#REF!,0))=FALSE,"D",""))</f>
        <v/>
      </c>
      <c r="F337" s="12" t="e">
        <f>IF(E337="C",0,IF(E337 ="D",ROUND(1/((1+#REF!)^A337),9) * 2,ROUND(1/((1+#REF!)^A337),9)))</f>
        <v>#REF!</v>
      </c>
      <c r="G337" s="11" t="e">
        <f t="shared" si="27"/>
        <v>#REF!</v>
      </c>
    </row>
    <row r="338" spans="1:7" ht="13.8" thickBot="1" x14ac:dyDescent="0.3">
      <c r="A338" s="9">
        <f t="shared" si="28"/>
        <v>335</v>
      </c>
      <c r="B338" s="5">
        <f t="shared" si="25"/>
        <v>335</v>
      </c>
      <c r="C338" s="10" t="e">
        <f t="shared" si="29"/>
        <v>#REF!</v>
      </c>
      <c r="D338" s="9" t="e">
        <f t="shared" si="26"/>
        <v>#REF!</v>
      </c>
      <c r="E338" s="5" t="str">
        <f>IF(ISERROR(MATCH(D338,#REF!,0))=FALSE,"C",IF(ISERROR(MATCH(D338,#REF!,0))=FALSE,"D",""))</f>
        <v/>
      </c>
      <c r="F338" s="12" t="e">
        <f>IF(E338="C",0,IF(E338 ="D",ROUND(1/((1+#REF!)^A338),9) * 2,ROUND(1/((1+#REF!)^A338),9)))</f>
        <v>#REF!</v>
      </c>
      <c r="G338" s="11" t="e">
        <f t="shared" si="27"/>
        <v>#REF!</v>
      </c>
    </row>
    <row r="339" spans="1:7" ht="13.8" thickBot="1" x14ac:dyDescent="0.3">
      <c r="A339" s="9">
        <f t="shared" si="28"/>
        <v>336</v>
      </c>
      <c r="B339" s="5">
        <f t="shared" si="25"/>
        <v>336</v>
      </c>
      <c r="C339" s="10" t="e">
        <f t="shared" si="29"/>
        <v>#REF!</v>
      </c>
      <c r="D339" s="9" t="e">
        <f t="shared" si="26"/>
        <v>#REF!</v>
      </c>
      <c r="E339" s="5" t="str">
        <f>IF(ISERROR(MATCH(D339,#REF!,0))=FALSE,"C",IF(ISERROR(MATCH(D339,#REF!,0))=FALSE,"D",""))</f>
        <v/>
      </c>
      <c r="F339" s="12" t="e">
        <f>IF(E339="C",0,IF(E339 ="D",ROUND(1/((1+#REF!)^A339),9) * 2,ROUND(1/((1+#REF!)^A339),9)))</f>
        <v>#REF!</v>
      </c>
      <c r="G339" s="11" t="e">
        <f t="shared" si="27"/>
        <v>#REF!</v>
      </c>
    </row>
    <row r="340" spans="1:7" ht="13.8" thickBot="1" x14ac:dyDescent="0.3">
      <c r="A340" s="9">
        <f t="shared" si="28"/>
        <v>337</v>
      </c>
      <c r="B340" s="5">
        <f t="shared" si="25"/>
        <v>337</v>
      </c>
      <c r="C340" s="10" t="e">
        <f t="shared" si="29"/>
        <v>#REF!</v>
      </c>
      <c r="D340" s="9" t="e">
        <f t="shared" si="26"/>
        <v>#REF!</v>
      </c>
      <c r="E340" s="5" t="str">
        <f>IF(ISERROR(MATCH(D340,#REF!,0))=FALSE,"C",IF(ISERROR(MATCH(D340,#REF!,0))=FALSE,"D",""))</f>
        <v/>
      </c>
      <c r="F340" s="12" t="e">
        <f>IF(E340="C",0,IF(E340 ="D",ROUND(1/((1+#REF!)^A340),9) * 2,ROUND(1/((1+#REF!)^A340),9)))</f>
        <v>#REF!</v>
      </c>
      <c r="G340" s="11" t="e">
        <f t="shared" si="27"/>
        <v>#REF!</v>
      </c>
    </row>
    <row r="341" spans="1:7" ht="13.8" thickBot="1" x14ac:dyDescent="0.3">
      <c r="A341" s="9">
        <f t="shared" si="28"/>
        <v>338</v>
      </c>
      <c r="B341" s="5">
        <f t="shared" si="25"/>
        <v>338</v>
      </c>
      <c r="C341" s="10" t="e">
        <f t="shared" si="29"/>
        <v>#REF!</v>
      </c>
      <c r="D341" s="9" t="e">
        <f t="shared" si="26"/>
        <v>#REF!</v>
      </c>
      <c r="E341" s="5" t="str">
        <f>IF(ISERROR(MATCH(D341,#REF!,0))=FALSE,"C",IF(ISERROR(MATCH(D341,#REF!,0))=FALSE,"D",""))</f>
        <v/>
      </c>
      <c r="F341" s="12" t="e">
        <f>IF(E341="C",0,IF(E341 ="D",ROUND(1/((1+#REF!)^A341),9) * 2,ROUND(1/((1+#REF!)^A341),9)))</f>
        <v>#REF!</v>
      </c>
      <c r="G341" s="11" t="e">
        <f t="shared" si="27"/>
        <v>#REF!</v>
      </c>
    </row>
    <row r="342" spans="1:7" ht="13.8" thickBot="1" x14ac:dyDescent="0.3">
      <c r="A342" s="9">
        <f t="shared" si="28"/>
        <v>339</v>
      </c>
      <c r="B342" s="5">
        <f t="shared" si="25"/>
        <v>339</v>
      </c>
      <c r="C342" s="10" t="e">
        <f t="shared" si="29"/>
        <v>#REF!</v>
      </c>
      <c r="D342" s="9" t="e">
        <f t="shared" si="26"/>
        <v>#REF!</v>
      </c>
      <c r="E342" s="5" t="str">
        <f>IF(ISERROR(MATCH(D342,#REF!,0))=FALSE,"C",IF(ISERROR(MATCH(D342,#REF!,0))=FALSE,"D",""))</f>
        <v/>
      </c>
      <c r="F342" s="12" t="e">
        <f>IF(E342="C",0,IF(E342 ="D",ROUND(1/((1+#REF!)^A342),9) * 2,ROUND(1/((1+#REF!)^A342),9)))</f>
        <v>#REF!</v>
      </c>
      <c r="G342" s="11" t="e">
        <f t="shared" si="27"/>
        <v>#REF!</v>
      </c>
    </row>
    <row r="343" spans="1:7" ht="13.8" thickBot="1" x14ac:dyDescent="0.3">
      <c r="A343" s="9">
        <f t="shared" si="28"/>
        <v>340</v>
      </c>
      <c r="B343" s="5">
        <f t="shared" si="25"/>
        <v>340</v>
      </c>
      <c r="C343" s="10" t="e">
        <f t="shared" si="29"/>
        <v>#REF!</v>
      </c>
      <c r="D343" s="9" t="e">
        <f t="shared" si="26"/>
        <v>#REF!</v>
      </c>
      <c r="E343" s="5" t="str">
        <f>IF(ISERROR(MATCH(D343,#REF!,0))=FALSE,"C",IF(ISERROR(MATCH(D343,#REF!,0))=FALSE,"D",""))</f>
        <v/>
      </c>
      <c r="F343" s="12" t="e">
        <f>IF(E343="C",0,IF(E343 ="D",ROUND(1/((1+#REF!)^A343),9) * 2,ROUND(1/((1+#REF!)^A343),9)))</f>
        <v>#REF!</v>
      </c>
      <c r="G343" s="11" t="e">
        <f t="shared" si="27"/>
        <v>#REF!</v>
      </c>
    </row>
    <row r="344" spans="1:7" ht="13.8" thickBot="1" x14ac:dyDescent="0.3">
      <c r="A344" s="9">
        <f t="shared" si="28"/>
        <v>341</v>
      </c>
      <c r="B344" s="5">
        <f t="shared" si="25"/>
        <v>341</v>
      </c>
      <c r="C344" s="10" t="e">
        <f t="shared" si="29"/>
        <v>#REF!</v>
      </c>
      <c r="D344" s="9" t="e">
        <f t="shared" si="26"/>
        <v>#REF!</v>
      </c>
      <c r="E344" s="5" t="str">
        <f>IF(ISERROR(MATCH(D344,#REF!,0))=FALSE,"C",IF(ISERROR(MATCH(D344,#REF!,0))=FALSE,"D",""))</f>
        <v/>
      </c>
      <c r="F344" s="12" t="e">
        <f>IF(E344="C",0,IF(E344 ="D",ROUND(1/((1+#REF!)^A344),9) * 2,ROUND(1/((1+#REF!)^A344),9)))</f>
        <v>#REF!</v>
      </c>
      <c r="G344" s="11" t="e">
        <f t="shared" si="27"/>
        <v>#REF!</v>
      </c>
    </row>
    <row r="345" spans="1:7" ht="13.8" thickBot="1" x14ac:dyDescent="0.3">
      <c r="A345" s="9">
        <f t="shared" si="28"/>
        <v>342</v>
      </c>
      <c r="B345" s="5">
        <f t="shared" si="25"/>
        <v>342</v>
      </c>
      <c r="C345" s="10" t="e">
        <f t="shared" si="29"/>
        <v>#REF!</v>
      </c>
      <c r="D345" s="9" t="e">
        <f t="shared" si="26"/>
        <v>#REF!</v>
      </c>
      <c r="E345" s="5" t="str">
        <f>IF(ISERROR(MATCH(D345,#REF!,0))=FALSE,"C",IF(ISERROR(MATCH(D345,#REF!,0))=FALSE,"D",""))</f>
        <v/>
      </c>
      <c r="F345" s="12" t="e">
        <f>IF(E345="C",0,IF(E345 ="D",ROUND(1/((1+#REF!)^A345),9) * 2,ROUND(1/((1+#REF!)^A345),9)))</f>
        <v>#REF!</v>
      </c>
      <c r="G345" s="11" t="e">
        <f t="shared" si="27"/>
        <v>#REF!</v>
      </c>
    </row>
    <row r="346" spans="1:7" ht="13.8" thickBot="1" x14ac:dyDescent="0.3">
      <c r="A346" s="9">
        <f t="shared" si="28"/>
        <v>343</v>
      </c>
      <c r="B346" s="5">
        <f t="shared" si="25"/>
        <v>343</v>
      </c>
      <c r="C346" s="10" t="e">
        <f t="shared" si="29"/>
        <v>#REF!</v>
      </c>
      <c r="D346" s="9" t="e">
        <f t="shared" si="26"/>
        <v>#REF!</v>
      </c>
      <c r="E346" s="5" t="str">
        <f>IF(ISERROR(MATCH(D346,#REF!,0))=FALSE,"C",IF(ISERROR(MATCH(D346,#REF!,0))=FALSE,"D",""))</f>
        <v/>
      </c>
      <c r="F346" s="12" t="e">
        <f>IF(E346="C",0,IF(E346 ="D",ROUND(1/((1+#REF!)^A346),9) * 2,ROUND(1/((1+#REF!)^A346),9)))</f>
        <v>#REF!</v>
      </c>
      <c r="G346" s="11" t="e">
        <f t="shared" si="27"/>
        <v>#REF!</v>
      </c>
    </row>
    <row r="347" spans="1:7" ht="13.8" thickBot="1" x14ac:dyDescent="0.3">
      <c r="A347" s="9">
        <f t="shared" si="28"/>
        <v>344</v>
      </c>
      <c r="B347" s="5">
        <f t="shared" si="25"/>
        <v>344</v>
      </c>
      <c r="C347" s="10" t="e">
        <f t="shared" si="29"/>
        <v>#REF!</v>
      </c>
      <c r="D347" s="9" t="e">
        <f t="shared" si="26"/>
        <v>#REF!</v>
      </c>
      <c r="E347" s="5" t="str">
        <f>IF(ISERROR(MATCH(D347,#REF!,0))=FALSE,"C",IF(ISERROR(MATCH(D347,#REF!,0))=FALSE,"D",""))</f>
        <v/>
      </c>
      <c r="F347" s="12" t="e">
        <f>IF(E347="C",0,IF(E347 ="D",ROUND(1/((1+#REF!)^A347),9) * 2,ROUND(1/((1+#REF!)^A347),9)))</f>
        <v>#REF!</v>
      </c>
      <c r="G347" s="11" t="e">
        <f t="shared" si="27"/>
        <v>#REF!</v>
      </c>
    </row>
    <row r="348" spans="1:7" ht="13.8" thickBot="1" x14ac:dyDescent="0.3">
      <c r="A348" s="9">
        <f t="shared" si="28"/>
        <v>345</v>
      </c>
      <c r="B348" s="5">
        <f t="shared" si="25"/>
        <v>345</v>
      </c>
      <c r="C348" s="10" t="e">
        <f t="shared" si="29"/>
        <v>#REF!</v>
      </c>
      <c r="D348" s="9" t="e">
        <f t="shared" si="26"/>
        <v>#REF!</v>
      </c>
      <c r="E348" s="5" t="str">
        <f>IF(ISERROR(MATCH(D348,#REF!,0))=FALSE,"C",IF(ISERROR(MATCH(D348,#REF!,0))=FALSE,"D",""))</f>
        <v/>
      </c>
      <c r="F348" s="12" t="e">
        <f>IF(E348="C",0,IF(E348 ="D",ROUND(1/((1+#REF!)^A348),9) * 2,ROUND(1/((1+#REF!)^A348),9)))</f>
        <v>#REF!</v>
      </c>
      <c r="G348" s="11" t="e">
        <f t="shared" si="27"/>
        <v>#REF!</v>
      </c>
    </row>
    <row r="349" spans="1:7" ht="13.8" thickBot="1" x14ac:dyDescent="0.3">
      <c r="A349" s="9">
        <f t="shared" si="28"/>
        <v>346</v>
      </c>
      <c r="B349" s="5">
        <f t="shared" si="25"/>
        <v>346</v>
      </c>
      <c r="C349" s="10" t="e">
        <f t="shared" si="29"/>
        <v>#REF!</v>
      </c>
      <c r="D349" s="9" t="e">
        <f t="shared" si="26"/>
        <v>#REF!</v>
      </c>
      <c r="E349" s="5" t="str">
        <f>IF(ISERROR(MATCH(D349,#REF!,0))=FALSE,"C",IF(ISERROR(MATCH(D349,#REF!,0))=FALSE,"D",""))</f>
        <v/>
      </c>
      <c r="F349" s="12" t="e">
        <f>IF(E349="C",0,IF(E349 ="D",ROUND(1/((1+#REF!)^A349),9) * 2,ROUND(1/((1+#REF!)^A349),9)))</f>
        <v>#REF!</v>
      </c>
      <c r="G349" s="11" t="e">
        <f t="shared" si="27"/>
        <v>#REF!</v>
      </c>
    </row>
    <row r="350" spans="1:7" ht="13.8" thickBot="1" x14ac:dyDescent="0.3">
      <c r="A350" s="9">
        <f t="shared" si="28"/>
        <v>347</v>
      </c>
      <c r="B350" s="5">
        <f t="shared" si="25"/>
        <v>347</v>
      </c>
      <c r="C350" s="10" t="e">
        <f t="shared" si="29"/>
        <v>#REF!</v>
      </c>
      <c r="D350" s="9" t="e">
        <f t="shared" si="26"/>
        <v>#REF!</v>
      </c>
      <c r="E350" s="5" t="str">
        <f>IF(ISERROR(MATCH(D350,#REF!,0))=FALSE,"C",IF(ISERROR(MATCH(D350,#REF!,0))=FALSE,"D",""))</f>
        <v/>
      </c>
      <c r="F350" s="12" t="e">
        <f>IF(E350="C",0,IF(E350 ="D",ROUND(1/((1+#REF!)^A350),9) * 2,ROUND(1/((1+#REF!)^A350),9)))</f>
        <v>#REF!</v>
      </c>
      <c r="G350" s="11" t="e">
        <f t="shared" si="27"/>
        <v>#REF!</v>
      </c>
    </row>
    <row r="351" spans="1:7" ht="13.8" thickBot="1" x14ac:dyDescent="0.3">
      <c r="A351" s="9">
        <f t="shared" si="28"/>
        <v>348</v>
      </c>
      <c r="B351" s="5">
        <f t="shared" si="25"/>
        <v>348</v>
      </c>
      <c r="C351" s="10" t="e">
        <f t="shared" si="29"/>
        <v>#REF!</v>
      </c>
      <c r="D351" s="9" t="e">
        <f t="shared" si="26"/>
        <v>#REF!</v>
      </c>
      <c r="E351" s="5" t="str">
        <f>IF(ISERROR(MATCH(D351,#REF!,0))=FALSE,"C",IF(ISERROR(MATCH(D351,#REF!,0))=FALSE,"D",""))</f>
        <v/>
      </c>
      <c r="F351" s="12" t="e">
        <f>IF(E351="C",0,IF(E351 ="D",ROUND(1/((1+#REF!)^A351),9) * 2,ROUND(1/((1+#REF!)^A351),9)))</f>
        <v>#REF!</v>
      </c>
      <c r="G351" s="11" t="e">
        <f t="shared" si="27"/>
        <v>#REF!</v>
      </c>
    </row>
    <row r="352" spans="1:7" ht="13.8" thickBot="1" x14ac:dyDescent="0.3">
      <c r="A352" s="9">
        <f t="shared" si="28"/>
        <v>349</v>
      </c>
      <c r="B352" s="5">
        <f t="shared" si="25"/>
        <v>349</v>
      </c>
      <c r="C352" s="10" t="e">
        <f t="shared" si="29"/>
        <v>#REF!</v>
      </c>
      <c r="D352" s="9" t="e">
        <f t="shared" si="26"/>
        <v>#REF!</v>
      </c>
      <c r="E352" s="5" t="str">
        <f>IF(ISERROR(MATCH(D352,#REF!,0))=FALSE,"C",IF(ISERROR(MATCH(D352,#REF!,0))=FALSE,"D",""))</f>
        <v/>
      </c>
      <c r="F352" s="12" t="e">
        <f>IF(E352="C",0,IF(E352 ="D",ROUND(1/((1+#REF!)^A352),9) * 2,ROUND(1/((1+#REF!)^A352),9)))</f>
        <v>#REF!</v>
      </c>
      <c r="G352" s="11" t="e">
        <f t="shared" si="27"/>
        <v>#REF!</v>
      </c>
    </row>
    <row r="353" spans="1:7" ht="13.8" thickBot="1" x14ac:dyDescent="0.3">
      <c r="A353" s="9">
        <f t="shared" si="28"/>
        <v>350</v>
      </c>
      <c r="B353" s="5">
        <f t="shared" si="25"/>
        <v>350</v>
      </c>
      <c r="C353" s="10" t="e">
        <f t="shared" si="29"/>
        <v>#REF!</v>
      </c>
      <c r="D353" s="9" t="e">
        <f t="shared" si="26"/>
        <v>#REF!</v>
      </c>
      <c r="E353" s="5" t="str">
        <f>IF(ISERROR(MATCH(D353,#REF!,0))=FALSE,"C",IF(ISERROR(MATCH(D353,#REF!,0))=FALSE,"D",""))</f>
        <v/>
      </c>
      <c r="F353" s="12" t="e">
        <f>IF(E353="C",0,IF(E353 ="D",ROUND(1/((1+#REF!)^A353),9) * 2,ROUND(1/((1+#REF!)^A353),9)))</f>
        <v>#REF!</v>
      </c>
      <c r="G353" s="11" t="e">
        <f t="shared" si="27"/>
        <v>#REF!</v>
      </c>
    </row>
    <row r="354" spans="1:7" ht="13.8" thickBot="1" x14ac:dyDescent="0.3">
      <c r="A354" s="9">
        <f t="shared" si="28"/>
        <v>351</v>
      </c>
      <c r="B354" s="5">
        <f t="shared" si="25"/>
        <v>351</v>
      </c>
      <c r="C354" s="10" t="e">
        <f t="shared" si="29"/>
        <v>#REF!</v>
      </c>
      <c r="D354" s="9" t="e">
        <f t="shared" si="26"/>
        <v>#REF!</v>
      </c>
      <c r="E354" s="5" t="str">
        <f>IF(ISERROR(MATCH(D354,#REF!,0))=FALSE,"C",IF(ISERROR(MATCH(D354,#REF!,0))=FALSE,"D",""))</f>
        <v/>
      </c>
      <c r="F354" s="12" t="e">
        <f>IF(E354="C",0,IF(E354 ="D",ROUND(1/((1+#REF!)^A354),9) * 2,ROUND(1/((1+#REF!)^A354),9)))</f>
        <v>#REF!</v>
      </c>
      <c r="G354" s="11" t="e">
        <f t="shared" si="27"/>
        <v>#REF!</v>
      </c>
    </row>
    <row r="355" spans="1:7" ht="13.8" thickBot="1" x14ac:dyDescent="0.3">
      <c r="A355" s="9">
        <f t="shared" si="28"/>
        <v>352</v>
      </c>
      <c r="B355" s="5">
        <f t="shared" si="25"/>
        <v>352</v>
      </c>
      <c r="C355" s="10" t="e">
        <f t="shared" si="29"/>
        <v>#REF!</v>
      </c>
      <c r="D355" s="9" t="e">
        <f t="shared" si="26"/>
        <v>#REF!</v>
      </c>
      <c r="E355" s="5" t="str">
        <f>IF(ISERROR(MATCH(D355,#REF!,0))=FALSE,"C",IF(ISERROR(MATCH(D355,#REF!,0))=FALSE,"D",""))</f>
        <v/>
      </c>
      <c r="F355" s="12" t="e">
        <f>IF(E355="C",0,IF(E355 ="D",ROUND(1/((1+#REF!)^A355),9) * 2,ROUND(1/((1+#REF!)^A355),9)))</f>
        <v>#REF!</v>
      </c>
      <c r="G355" s="11" t="e">
        <f t="shared" si="27"/>
        <v>#REF!</v>
      </c>
    </row>
    <row r="356" spans="1:7" ht="13.8" thickBot="1" x14ac:dyDescent="0.3">
      <c r="A356" s="9">
        <f t="shared" si="28"/>
        <v>353</v>
      </c>
      <c r="B356" s="5">
        <f t="shared" ref="B356:B386" si="30">IF(E356&lt;&gt;"C",IF(ISERROR(1+B355)=TRUE,1,1+B355),IF(ISNUMBER(B355),B355,1))</f>
        <v>353</v>
      </c>
      <c r="C356" s="10" t="e">
        <f t="shared" si="29"/>
        <v>#REF!</v>
      </c>
      <c r="D356" s="9" t="e">
        <f t="shared" ref="D356:D386" si="31">MONTH(C356)</f>
        <v>#REF!</v>
      </c>
      <c r="E356" s="5" t="str">
        <f>IF(ISERROR(MATCH(D356,#REF!,0))=FALSE,"C",IF(ISERROR(MATCH(D356,#REF!,0))=FALSE,"D",""))</f>
        <v/>
      </c>
      <c r="F356" s="12" t="e">
        <f>IF(E356="C",0,IF(E356 ="D",ROUND(1/((1+#REF!)^A356),9) * 2,ROUND(1/((1+#REF!)^A356),9)))</f>
        <v>#REF!</v>
      </c>
      <c r="G356" s="11" t="e">
        <f t="shared" ref="G356:G386" si="32">G355+ROUND(F356,9)</f>
        <v>#REF!</v>
      </c>
    </row>
    <row r="357" spans="1:7" ht="13.8" thickBot="1" x14ac:dyDescent="0.3">
      <c r="A357" s="9">
        <f t="shared" si="28"/>
        <v>354</v>
      </c>
      <c r="B357" s="5">
        <f t="shared" si="30"/>
        <v>354</v>
      </c>
      <c r="C357" s="10" t="e">
        <f t="shared" si="29"/>
        <v>#REF!</v>
      </c>
      <c r="D357" s="9" t="e">
        <f t="shared" si="31"/>
        <v>#REF!</v>
      </c>
      <c r="E357" s="5" t="str">
        <f>IF(ISERROR(MATCH(D357,#REF!,0))=FALSE,"C",IF(ISERROR(MATCH(D357,#REF!,0))=FALSE,"D",""))</f>
        <v/>
      </c>
      <c r="F357" s="12" t="e">
        <f>IF(E357="C",0,IF(E357 ="D",ROUND(1/((1+#REF!)^A357),9) * 2,ROUND(1/((1+#REF!)^A357),9)))</f>
        <v>#REF!</v>
      </c>
      <c r="G357" s="11" t="e">
        <f t="shared" si="32"/>
        <v>#REF!</v>
      </c>
    </row>
    <row r="358" spans="1:7" ht="13.8" thickBot="1" x14ac:dyDescent="0.3">
      <c r="A358" s="9">
        <f t="shared" si="28"/>
        <v>355</v>
      </c>
      <c r="B358" s="5">
        <f t="shared" si="30"/>
        <v>355</v>
      </c>
      <c r="C358" s="10" t="e">
        <f t="shared" si="29"/>
        <v>#REF!</v>
      </c>
      <c r="D358" s="9" t="e">
        <f t="shared" si="31"/>
        <v>#REF!</v>
      </c>
      <c r="E358" s="5" t="str">
        <f>IF(ISERROR(MATCH(D358,#REF!,0))=FALSE,"C",IF(ISERROR(MATCH(D358,#REF!,0))=FALSE,"D",""))</f>
        <v/>
      </c>
      <c r="F358" s="12" t="e">
        <f>IF(E358="C",0,IF(E358 ="D",ROUND(1/((1+#REF!)^A358),9) * 2,ROUND(1/((1+#REF!)^A358),9)))</f>
        <v>#REF!</v>
      </c>
      <c r="G358" s="11" t="e">
        <f t="shared" si="32"/>
        <v>#REF!</v>
      </c>
    </row>
    <row r="359" spans="1:7" ht="13.8" thickBot="1" x14ac:dyDescent="0.3">
      <c r="A359" s="9">
        <f t="shared" si="28"/>
        <v>356</v>
      </c>
      <c r="B359" s="5">
        <f t="shared" si="30"/>
        <v>356</v>
      </c>
      <c r="C359" s="10" t="e">
        <f t="shared" si="29"/>
        <v>#REF!</v>
      </c>
      <c r="D359" s="9" t="e">
        <f t="shared" si="31"/>
        <v>#REF!</v>
      </c>
      <c r="E359" s="5" t="str">
        <f>IF(ISERROR(MATCH(D359,#REF!,0))=FALSE,"C",IF(ISERROR(MATCH(D359,#REF!,0))=FALSE,"D",""))</f>
        <v/>
      </c>
      <c r="F359" s="12" t="e">
        <f>IF(E359="C",0,IF(E359 ="D",ROUND(1/((1+#REF!)^A359),9) * 2,ROUND(1/((1+#REF!)^A359),9)))</f>
        <v>#REF!</v>
      </c>
      <c r="G359" s="11" t="e">
        <f t="shared" si="32"/>
        <v>#REF!</v>
      </c>
    </row>
    <row r="360" spans="1:7" ht="13.8" thickBot="1" x14ac:dyDescent="0.3">
      <c r="A360" s="9">
        <f t="shared" si="28"/>
        <v>357</v>
      </c>
      <c r="B360" s="5">
        <f t="shared" si="30"/>
        <v>357</v>
      </c>
      <c r="C360" s="10" t="e">
        <f t="shared" si="29"/>
        <v>#REF!</v>
      </c>
      <c r="D360" s="9" t="e">
        <f t="shared" si="31"/>
        <v>#REF!</v>
      </c>
      <c r="E360" s="5" t="str">
        <f>IF(ISERROR(MATCH(D360,#REF!,0))=FALSE,"C",IF(ISERROR(MATCH(D360,#REF!,0))=FALSE,"D",""))</f>
        <v/>
      </c>
      <c r="F360" s="12" t="e">
        <f>IF(E360="C",0,IF(E360 ="D",ROUND(1/((1+#REF!)^A360),9) * 2,ROUND(1/((1+#REF!)^A360),9)))</f>
        <v>#REF!</v>
      </c>
      <c r="G360" s="11" t="e">
        <f t="shared" si="32"/>
        <v>#REF!</v>
      </c>
    </row>
    <row r="361" spans="1:7" ht="13.8" thickBot="1" x14ac:dyDescent="0.3">
      <c r="A361" s="9">
        <f t="shared" si="28"/>
        <v>358</v>
      </c>
      <c r="B361" s="5">
        <f t="shared" si="30"/>
        <v>358</v>
      </c>
      <c r="C361" s="10" t="e">
        <f t="shared" si="29"/>
        <v>#REF!</v>
      </c>
      <c r="D361" s="9" t="e">
        <f t="shared" si="31"/>
        <v>#REF!</v>
      </c>
      <c r="E361" s="5" t="str">
        <f>IF(ISERROR(MATCH(D361,#REF!,0))=FALSE,"C",IF(ISERROR(MATCH(D361,#REF!,0))=FALSE,"D",""))</f>
        <v/>
      </c>
      <c r="F361" s="12" t="e">
        <f>IF(E361="C",0,IF(E361 ="D",ROUND(1/((1+#REF!)^A361),9) * 2,ROUND(1/((1+#REF!)^A361),9)))</f>
        <v>#REF!</v>
      </c>
      <c r="G361" s="11" t="e">
        <f t="shared" si="32"/>
        <v>#REF!</v>
      </c>
    </row>
    <row r="362" spans="1:7" ht="13.8" thickBot="1" x14ac:dyDescent="0.3">
      <c r="A362" s="9">
        <f t="shared" si="28"/>
        <v>359</v>
      </c>
      <c r="B362" s="5">
        <f t="shared" si="30"/>
        <v>359</v>
      </c>
      <c r="C362" s="10" t="e">
        <f t="shared" si="29"/>
        <v>#REF!</v>
      </c>
      <c r="D362" s="9" t="e">
        <f t="shared" si="31"/>
        <v>#REF!</v>
      </c>
      <c r="E362" s="5" t="str">
        <f>IF(ISERROR(MATCH(D362,#REF!,0))=FALSE,"C",IF(ISERROR(MATCH(D362,#REF!,0))=FALSE,"D",""))</f>
        <v/>
      </c>
      <c r="F362" s="12" t="e">
        <f>IF(E362="C",0,IF(E362 ="D",ROUND(1/((1+#REF!)^A362),9) * 2,ROUND(1/((1+#REF!)^A362),9)))</f>
        <v>#REF!</v>
      </c>
      <c r="G362" s="11" t="e">
        <f t="shared" si="32"/>
        <v>#REF!</v>
      </c>
    </row>
    <row r="363" spans="1:7" ht="13.8" thickBot="1" x14ac:dyDescent="0.3">
      <c r="A363" s="9">
        <f t="shared" si="28"/>
        <v>360</v>
      </c>
      <c r="B363" s="5">
        <f t="shared" si="30"/>
        <v>360</v>
      </c>
      <c r="C363" s="10" t="e">
        <f t="shared" si="29"/>
        <v>#REF!</v>
      </c>
      <c r="D363" s="9" t="e">
        <f t="shared" si="31"/>
        <v>#REF!</v>
      </c>
      <c r="E363" s="5" t="str">
        <f>IF(ISERROR(MATCH(D363,#REF!,0))=FALSE,"C",IF(ISERROR(MATCH(D363,#REF!,0))=FALSE,"D",""))</f>
        <v/>
      </c>
      <c r="F363" s="12" t="e">
        <f>IF(E363="C",0,IF(E363 ="D",ROUND(1/((1+#REF!)^A363),9) * 2,ROUND(1/((1+#REF!)^A363),9)))</f>
        <v>#REF!</v>
      </c>
      <c r="G363" s="11" t="e">
        <f t="shared" si="32"/>
        <v>#REF!</v>
      </c>
    </row>
    <row r="364" spans="1:7" ht="13.8" thickBot="1" x14ac:dyDescent="0.3">
      <c r="A364" s="9">
        <f t="shared" si="28"/>
        <v>361</v>
      </c>
      <c r="B364" s="5">
        <f t="shared" si="30"/>
        <v>361</v>
      </c>
      <c r="C364" s="10" t="e">
        <f t="shared" si="29"/>
        <v>#REF!</v>
      </c>
      <c r="D364" s="9" t="e">
        <f t="shared" si="31"/>
        <v>#REF!</v>
      </c>
      <c r="E364" s="5" t="str">
        <f>IF(ISERROR(MATCH(D364,#REF!,0))=FALSE,"C",IF(ISERROR(MATCH(D364,#REF!,0))=FALSE,"D",""))</f>
        <v/>
      </c>
      <c r="F364" s="12" t="e">
        <f>IF(E364="C",0,IF(E364 ="D",ROUND(1/((1+#REF!)^A364),9) * 2,ROUND(1/((1+#REF!)^A364),9)))</f>
        <v>#REF!</v>
      </c>
      <c r="G364" s="11" t="e">
        <f t="shared" si="32"/>
        <v>#REF!</v>
      </c>
    </row>
    <row r="365" spans="1:7" ht="13.8" thickBot="1" x14ac:dyDescent="0.3">
      <c r="A365" s="9">
        <f t="shared" si="28"/>
        <v>362</v>
      </c>
      <c r="B365" s="5">
        <f t="shared" si="30"/>
        <v>362</v>
      </c>
      <c r="C365" s="10" t="e">
        <f t="shared" si="29"/>
        <v>#REF!</v>
      </c>
      <c r="D365" s="9" t="e">
        <f t="shared" si="31"/>
        <v>#REF!</v>
      </c>
      <c r="E365" s="5" t="str">
        <f>IF(ISERROR(MATCH(D365,#REF!,0))=FALSE,"C",IF(ISERROR(MATCH(D365,#REF!,0))=FALSE,"D",""))</f>
        <v/>
      </c>
      <c r="F365" s="12" t="e">
        <f>IF(E365="C",0,IF(E365 ="D",ROUND(1/((1+#REF!)^A365),9) * 2,ROUND(1/((1+#REF!)^A365),9)))</f>
        <v>#REF!</v>
      </c>
      <c r="G365" s="11" t="e">
        <f t="shared" si="32"/>
        <v>#REF!</v>
      </c>
    </row>
    <row r="366" spans="1:7" ht="13.8" thickBot="1" x14ac:dyDescent="0.3">
      <c r="A366" s="9">
        <f t="shared" si="28"/>
        <v>363</v>
      </c>
      <c r="B366" s="5">
        <f t="shared" si="30"/>
        <v>363</v>
      </c>
      <c r="C366" s="10" t="e">
        <f t="shared" si="29"/>
        <v>#REF!</v>
      </c>
      <c r="D366" s="9" t="e">
        <f t="shared" si="31"/>
        <v>#REF!</v>
      </c>
      <c r="E366" s="5" t="str">
        <f>IF(ISERROR(MATCH(D366,#REF!,0))=FALSE,"C",IF(ISERROR(MATCH(D366,#REF!,0))=FALSE,"D",""))</f>
        <v/>
      </c>
      <c r="F366" s="12" t="e">
        <f>IF(E366="C",0,IF(E366 ="D",ROUND(1/((1+#REF!)^A366),9) * 2,ROUND(1/((1+#REF!)^A366),9)))</f>
        <v>#REF!</v>
      </c>
      <c r="G366" s="11" t="e">
        <f t="shared" si="32"/>
        <v>#REF!</v>
      </c>
    </row>
    <row r="367" spans="1:7" ht="13.8" thickBot="1" x14ac:dyDescent="0.3">
      <c r="A367" s="9">
        <f t="shared" si="28"/>
        <v>364</v>
      </c>
      <c r="B367" s="5">
        <f t="shared" si="30"/>
        <v>364</v>
      </c>
      <c r="C367" s="10" t="e">
        <f t="shared" si="29"/>
        <v>#REF!</v>
      </c>
      <c r="D367" s="9" t="e">
        <f t="shared" si="31"/>
        <v>#REF!</v>
      </c>
      <c r="E367" s="5" t="str">
        <f>IF(ISERROR(MATCH(D367,#REF!,0))=FALSE,"C",IF(ISERROR(MATCH(D367,#REF!,0))=FALSE,"D",""))</f>
        <v/>
      </c>
      <c r="F367" s="12" t="e">
        <f>IF(E367="C",0,IF(E367 ="D",ROUND(1/((1+#REF!)^A367),9) * 2,ROUND(1/((1+#REF!)^A367),9)))</f>
        <v>#REF!</v>
      </c>
      <c r="G367" s="11" t="e">
        <f t="shared" si="32"/>
        <v>#REF!</v>
      </c>
    </row>
    <row r="368" spans="1:7" ht="13.8" thickBot="1" x14ac:dyDescent="0.3">
      <c r="A368" s="9">
        <f t="shared" si="28"/>
        <v>365</v>
      </c>
      <c r="B368" s="5">
        <f t="shared" si="30"/>
        <v>365</v>
      </c>
      <c r="C368" s="10" t="e">
        <f t="shared" si="29"/>
        <v>#REF!</v>
      </c>
      <c r="D368" s="9" t="e">
        <f t="shared" si="31"/>
        <v>#REF!</v>
      </c>
      <c r="E368" s="5" t="str">
        <f>IF(ISERROR(MATCH(D368,#REF!,0))=FALSE,"C",IF(ISERROR(MATCH(D368,#REF!,0))=FALSE,"D",""))</f>
        <v/>
      </c>
      <c r="F368" s="12" t="e">
        <f>IF(E368="C",0,IF(E368 ="D",ROUND(1/((1+#REF!)^A368),9) * 2,ROUND(1/((1+#REF!)^A368),9)))</f>
        <v>#REF!</v>
      </c>
      <c r="G368" s="11" t="e">
        <f t="shared" si="32"/>
        <v>#REF!</v>
      </c>
    </row>
    <row r="369" spans="1:7" ht="13.8" thickBot="1" x14ac:dyDescent="0.3">
      <c r="A369" s="9">
        <f t="shared" si="28"/>
        <v>366</v>
      </c>
      <c r="B369" s="5">
        <f t="shared" si="30"/>
        <v>366</v>
      </c>
      <c r="C369" s="10" t="e">
        <f t="shared" si="29"/>
        <v>#REF!</v>
      </c>
      <c r="D369" s="9" t="e">
        <f t="shared" si="31"/>
        <v>#REF!</v>
      </c>
      <c r="E369" s="5" t="str">
        <f>IF(ISERROR(MATCH(D369,#REF!,0))=FALSE,"C",IF(ISERROR(MATCH(D369,#REF!,0))=FALSE,"D",""))</f>
        <v/>
      </c>
      <c r="F369" s="12" t="e">
        <f>IF(E369="C",0,IF(E369 ="D",ROUND(1/((1+#REF!)^A369),9) * 2,ROUND(1/((1+#REF!)^A369),9)))</f>
        <v>#REF!</v>
      </c>
      <c r="G369" s="11" t="e">
        <f t="shared" si="32"/>
        <v>#REF!</v>
      </c>
    </row>
    <row r="370" spans="1:7" ht="13.8" thickBot="1" x14ac:dyDescent="0.3">
      <c r="A370" s="9">
        <f t="shared" si="28"/>
        <v>367</v>
      </c>
      <c r="B370" s="5">
        <f t="shared" si="30"/>
        <v>367</v>
      </c>
      <c r="C370" s="10" t="e">
        <f t="shared" si="29"/>
        <v>#REF!</v>
      </c>
      <c r="D370" s="9" t="e">
        <f t="shared" si="31"/>
        <v>#REF!</v>
      </c>
      <c r="E370" s="5" t="str">
        <f>IF(ISERROR(MATCH(D370,#REF!,0))=FALSE,"C",IF(ISERROR(MATCH(D370,#REF!,0))=FALSE,"D",""))</f>
        <v/>
      </c>
      <c r="F370" s="12" t="e">
        <f>IF(E370="C",0,IF(E370 ="D",ROUND(1/((1+#REF!)^A370),9) * 2,ROUND(1/((1+#REF!)^A370),9)))</f>
        <v>#REF!</v>
      </c>
      <c r="G370" s="11" t="e">
        <f t="shared" si="32"/>
        <v>#REF!</v>
      </c>
    </row>
    <row r="371" spans="1:7" ht="13.8" thickBot="1" x14ac:dyDescent="0.3">
      <c r="A371" s="9">
        <f t="shared" si="28"/>
        <v>368</v>
      </c>
      <c r="B371" s="5">
        <f t="shared" si="30"/>
        <v>368</v>
      </c>
      <c r="C371" s="10" t="e">
        <f t="shared" si="29"/>
        <v>#REF!</v>
      </c>
      <c r="D371" s="9" t="e">
        <f t="shared" si="31"/>
        <v>#REF!</v>
      </c>
      <c r="E371" s="5" t="str">
        <f>IF(ISERROR(MATCH(D371,#REF!,0))=FALSE,"C",IF(ISERROR(MATCH(D371,#REF!,0))=FALSE,"D",""))</f>
        <v/>
      </c>
      <c r="F371" s="12" t="e">
        <f>IF(E371="C",0,IF(E371 ="D",ROUND(1/((1+#REF!)^A371),9) * 2,ROUND(1/((1+#REF!)^A371),9)))</f>
        <v>#REF!</v>
      </c>
      <c r="G371" s="11" t="e">
        <f t="shared" si="32"/>
        <v>#REF!</v>
      </c>
    </row>
    <row r="372" spans="1:7" ht="13.8" thickBot="1" x14ac:dyDescent="0.3">
      <c r="A372" s="9">
        <f t="shared" si="28"/>
        <v>369</v>
      </c>
      <c r="B372" s="5">
        <f t="shared" si="30"/>
        <v>369</v>
      </c>
      <c r="C372" s="10" t="e">
        <f t="shared" si="29"/>
        <v>#REF!</v>
      </c>
      <c r="D372" s="9" t="e">
        <f t="shared" si="31"/>
        <v>#REF!</v>
      </c>
      <c r="E372" s="5" t="str">
        <f>IF(ISERROR(MATCH(D372,#REF!,0))=FALSE,"C",IF(ISERROR(MATCH(D372,#REF!,0))=FALSE,"D",""))</f>
        <v/>
      </c>
      <c r="F372" s="12" t="e">
        <f>IF(E372="C",0,IF(E372 ="D",ROUND(1/((1+#REF!)^A372),9) * 2,ROUND(1/((1+#REF!)^A372),9)))</f>
        <v>#REF!</v>
      </c>
      <c r="G372" s="11" t="e">
        <f t="shared" si="32"/>
        <v>#REF!</v>
      </c>
    </row>
    <row r="373" spans="1:7" ht="13.8" thickBot="1" x14ac:dyDescent="0.3">
      <c r="A373" s="9">
        <f t="shared" si="28"/>
        <v>370</v>
      </c>
      <c r="B373" s="5">
        <f t="shared" si="30"/>
        <v>370</v>
      </c>
      <c r="C373" s="10" t="e">
        <f t="shared" si="29"/>
        <v>#REF!</v>
      </c>
      <c r="D373" s="9" t="e">
        <f t="shared" si="31"/>
        <v>#REF!</v>
      </c>
      <c r="E373" s="5" t="str">
        <f>IF(ISERROR(MATCH(D373,#REF!,0))=FALSE,"C",IF(ISERROR(MATCH(D373,#REF!,0))=FALSE,"D",""))</f>
        <v/>
      </c>
      <c r="F373" s="12" t="e">
        <f>IF(E373="C",0,IF(E373 ="D",ROUND(1/((1+#REF!)^A373),9) * 2,ROUND(1/((1+#REF!)^A373),9)))</f>
        <v>#REF!</v>
      </c>
      <c r="G373" s="11" t="e">
        <f t="shared" si="32"/>
        <v>#REF!</v>
      </c>
    </row>
    <row r="374" spans="1:7" ht="13.8" thickBot="1" x14ac:dyDescent="0.3">
      <c r="A374" s="9">
        <f t="shared" si="28"/>
        <v>371</v>
      </c>
      <c r="B374" s="5">
        <f t="shared" si="30"/>
        <v>371</v>
      </c>
      <c r="C374" s="10" t="e">
        <f t="shared" si="29"/>
        <v>#REF!</v>
      </c>
      <c r="D374" s="9" t="e">
        <f t="shared" si="31"/>
        <v>#REF!</v>
      </c>
      <c r="E374" s="5" t="str">
        <f>IF(ISERROR(MATCH(D374,#REF!,0))=FALSE,"C",IF(ISERROR(MATCH(D374,#REF!,0))=FALSE,"D",""))</f>
        <v/>
      </c>
      <c r="F374" s="12" t="e">
        <f>IF(E374="C",0,IF(E374 ="D",ROUND(1/((1+#REF!)^A374),9) * 2,ROUND(1/((1+#REF!)^A374),9)))</f>
        <v>#REF!</v>
      </c>
      <c r="G374" s="11" t="e">
        <f t="shared" si="32"/>
        <v>#REF!</v>
      </c>
    </row>
    <row r="375" spans="1:7" ht="13.8" thickBot="1" x14ac:dyDescent="0.3">
      <c r="A375" s="9">
        <f t="shared" si="28"/>
        <v>372</v>
      </c>
      <c r="B375" s="5">
        <f t="shared" si="30"/>
        <v>372</v>
      </c>
      <c r="C375" s="10" t="e">
        <f t="shared" si="29"/>
        <v>#REF!</v>
      </c>
      <c r="D375" s="9" t="e">
        <f t="shared" si="31"/>
        <v>#REF!</v>
      </c>
      <c r="E375" s="5" t="str">
        <f>IF(ISERROR(MATCH(D375,#REF!,0))=FALSE,"C",IF(ISERROR(MATCH(D375,#REF!,0))=FALSE,"D",""))</f>
        <v/>
      </c>
      <c r="F375" s="12" t="e">
        <f>IF(E375="C",0,IF(E375 ="D",ROUND(1/((1+#REF!)^A375),9) * 2,ROUND(1/((1+#REF!)^A375),9)))</f>
        <v>#REF!</v>
      </c>
      <c r="G375" s="11" t="e">
        <f t="shared" si="32"/>
        <v>#REF!</v>
      </c>
    </row>
    <row r="376" spans="1:7" ht="13.8" thickBot="1" x14ac:dyDescent="0.3">
      <c r="A376" s="9">
        <f t="shared" si="28"/>
        <v>373</v>
      </c>
      <c r="B376" s="5">
        <f t="shared" si="30"/>
        <v>373</v>
      </c>
      <c r="C376" s="10" t="e">
        <f t="shared" si="29"/>
        <v>#REF!</v>
      </c>
      <c r="D376" s="9" t="e">
        <f t="shared" si="31"/>
        <v>#REF!</v>
      </c>
      <c r="E376" s="5" t="str">
        <f>IF(ISERROR(MATCH(D376,#REF!,0))=FALSE,"C",IF(ISERROR(MATCH(D376,#REF!,0))=FALSE,"D",""))</f>
        <v/>
      </c>
      <c r="F376" s="12" t="e">
        <f>IF(E376="C",0,IF(E376 ="D",ROUND(1/((1+#REF!)^A376),9) * 2,ROUND(1/((1+#REF!)^A376),9)))</f>
        <v>#REF!</v>
      </c>
      <c r="G376" s="11" t="e">
        <f t="shared" si="32"/>
        <v>#REF!</v>
      </c>
    </row>
    <row r="377" spans="1:7" ht="13.8" thickBot="1" x14ac:dyDescent="0.3">
      <c r="A377" s="9">
        <f t="shared" si="28"/>
        <v>374</v>
      </c>
      <c r="B377" s="5">
        <f t="shared" si="30"/>
        <v>374</v>
      </c>
      <c r="C377" s="10" t="e">
        <f t="shared" si="29"/>
        <v>#REF!</v>
      </c>
      <c r="D377" s="9" t="e">
        <f t="shared" si="31"/>
        <v>#REF!</v>
      </c>
      <c r="E377" s="5" t="str">
        <f>IF(ISERROR(MATCH(D377,#REF!,0))=FALSE,"C",IF(ISERROR(MATCH(D377,#REF!,0))=FALSE,"D",""))</f>
        <v/>
      </c>
      <c r="F377" s="12" t="e">
        <f>IF(E377="C",0,IF(E377 ="D",ROUND(1/((1+#REF!)^A377),9) * 2,ROUND(1/((1+#REF!)^A377),9)))</f>
        <v>#REF!</v>
      </c>
      <c r="G377" s="11" t="e">
        <f t="shared" si="32"/>
        <v>#REF!</v>
      </c>
    </row>
    <row r="378" spans="1:7" ht="13.8" thickBot="1" x14ac:dyDescent="0.3">
      <c r="A378" s="9">
        <f t="shared" si="28"/>
        <v>375</v>
      </c>
      <c r="B378" s="5">
        <f t="shared" si="30"/>
        <v>375</v>
      </c>
      <c r="C378" s="10" t="e">
        <f t="shared" si="29"/>
        <v>#REF!</v>
      </c>
      <c r="D378" s="9" t="e">
        <f t="shared" si="31"/>
        <v>#REF!</v>
      </c>
      <c r="E378" s="5" t="str">
        <f>IF(ISERROR(MATCH(D378,#REF!,0))=FALSE,"C",IF(ISERROR(MATCH(D378,#REF!,0))=FALSE,"D",""))</f>
        <v/>
      </c>
      <c r="F378" s="12" t="e">
        <f>IF(E378="C",0,IF(E378 ="D",ROUND(1/((1+#REF!)^A378),9) * 2,ROUND(1/((1+#REF!)^A378),9)))</f>
        <v>#REF!</v>
      </c>
      <c r="G378" s="11" t="e">
        <f t="shared" si="32"/>
        <v>#REF!</v>
      </c>
    </row>
    <row r="379" spans="1:7" ht="13.8" thickBot="1" x14ac:dyDescent="0.3">
      <c r="A379" s="9">
        <f t="shared" si="28"/>
        <v>376</v>
      </c>
      <c r="B379" s="5">
        <f t="shared" si="30"/>
        <v>376</v>
      </c>
      <c r="C379" s="10" t="e">
        <f t="shared" si="29"/>
        <v>#REF!</v>
      </c>
      <c r="D379" s="9" t="e">
        <f t="shared" si="31"/>
        <v>#REF!</v>
      </c>
      <c r="E379" s="5" t="str">
        <f>IF(ISERROR(MATCH(D379,#REF!,0))=FALSE,"C",IF(ISERROR(MATCH(D379,#REF!,0))=FALSE,"D",""))</f>
        <v/>
      </c>
      <c r="F379" s="12" t="e">
        <f>IF(E379="C",0,IF(E379 ="D",ROUND(1/((1+#REF!)^A379),9) * 2,ROUND(1/((1+#REF!)^A379),9)))</f>
        <v>#REF!</v>
      </c>
      <c r="G379" s="11" t="e">
        <f t="shared" si="32"/>
        <v>#REF!</v>
      </c>
    </row>
    <row r="380" spans="1:7" ht="13.8" thickBot="1" x14ac:dyDescent="0.3">
      <c r="A380" s="9">
        <f t="shared" si="28"/>
        <v>377</v>
      </c>
      <c r="B380" s="5">
        <f t="shared" si="30"/>
        <v>377</v>
      </c>
      <c r="C380" s="10" t="e">
        <f t="shared" si="29"/>
        <v>#REF!</v>
      </c>
      <c r="D380" s="9" t="e">
        <f t="shared" si="31"/>
        <v>#REF!</v>
      </c>
      <c r="E380" s="5" t="str">
        <f>IF(ISERROR(MATCH(D380,#REF!,0))=FALSE,"C",IF(ISERROR(MATCH(D380,#REF!,0))=FALSE,"D",""))</f>
        <v/>
      </c>
      <c r="F380" s="12" t="e">
        <f>IF(E380="C",0,IF(E380 ="D",ROUND(1/((1+#REF!)^A380),9) * 2,ROUND(1/((1+#REF!)^A380),9)))</f>
        <v>#REF!</v>
      </c>
      <c r="G380" s="11" t="e">
        <f t="shared" si="32"/>
        <v>#REF!</v>
      </c>
    </row>
    <row r="381" spans="1:7" ht="13.8" thickBot="1" x14ac:dyDescent="0.3">
      <c r="A381" s="9">
        <f t="shared" si="28"/>
        <v>378</v>
      </c>
      <c r="B381" s="5">
        <f t="shared" si="30"/>
        <v>378</v>
      </c>
      <c r="C381" s="10" t="e">
        <f t="shared" si="29"/>
        <v>#REF!</v>
      </c>
      <c r="D381" s="9" t="e">
        <f t="shared" si="31"/>
        <v>#REF!</v>
      </c>
      <c r="E381" s="5" t="str">
        <f>IF(ISERROR(MATCH(D381,#REF!,0))=FALSE,"C",IF(ISERROR(MATCH(D381,#REF!,0))=FALSE,"D",""))</f>
        <v/>
      </c>
      <c r="F381" s="12" t="e">
        <f>IF(E381="C",0,IF(E381 ="D",ROUND(1/((1+#REF!)^A381),9) * 2,ROUND(1/((1+#REF!)^A381),9)))</f>
        <v>#REF!</v>
      </c>
      <c r="G381" s="11" t="e">
        <f t="shared" si="32"/>
        <v>#REF!</v>
      </c>
    </row>
    <row r="382" spans="1:7" ht="13.8" thickBot="1" x14ac:dyDescent="0.3">
      <c r="A382" s="9">
        <f t="shared" si="28"/>
        <v>379</v>
      </c>
      <c r="B382" s="5">
        <f t="shared" si="30"/>
        <v>379</v>
      </c>
      <c r="C382" s="10" t="e">
        <f t="shared" si="29"/>
        <v>#REF!</v>
      </c>
      <c r="D382" s="9" t="e">
        <f t="shared" si="31"/>
        <v>#REF!</v>
      </c>
      <c r="E382" s="5" t="str">
        <f>IF(ISERROR(MATCH(D382,#REF!,0))=FALSE,"C",IF(ISERROR(MATCH(D382,#REF!,0))=FALSE,"D",""))</f>
        <v/>
      </c>
      <c r="F382" s="12" t="e">
        <f>IF(E382="C",0,IF(E382 ="D",ROUND(1/((1+#REF!)^A382),9) * 2,ROUND(1/((1+#REF!)^A382),9)))</f>
        <v>#REF!</v>
      </c>
      <c r="G382" s="11" t="e">
        <f t="shared" si="32"/>
        <v>#REF!</v>
      </c>
    </row>
    <row r="383" spans="1:7" ht="13.8" thickBot="1" x14ac:dyDescent="0.3">
      <c r="A383" s="9">
        <f t="shared" si="28"/>
        <v>380</v>
      </c>
      <c r="B383" s="5">
        <f t="shared" si="30"/>
        <v>380</v>
      </c>
      <c r="C383" s="10" t="e">
        <f t="shared" si="29"/>
        <v>#REF!</v>
      </c>
      <c r="D383" s="9" t="e">
        <f t="shared" si="31"/>
        <v>#REF!</v>
      </c>
      <c r="E383" s="5" t="str">
        <f>IF(ISERROR(MATCH(D383,#REF!,0))=FALSE,"C",IF(ISERROR(MATCH(D383,#REF!,0))=FALSE,"D",""))</f>
        <v/>
      </c>
      <c r="F383" s="12" t="e">
        <f>IF(E383="C",0,IF(E383 ="D",ROUND(1/((1+#REF!)^A383),9) * 2,ROUND(1/((1+#REF!)^A383),9)))</f>
        <v>#REF!</v>
      </c>
      <c r="G383" s="11" t="e">
        <f t="shared" si="32"/>
        <v>#REF!</v>
      </c>
    </row>
    <row r="384" spans="1:7" ht="13.8" thickBot="1" x14ac:dyDescent="0.3">
      <c r="A384" s="9">
        <f t="shared" si="28"/>
        <v>381</v>
      </c>
      <c r="B384" s="5">
        <f t="shared" si="30"/>
        <v>381</v>
      </c>
      <c r="C384" s="10" t="e">
        <f t="shared" si="29"/>
        <v>#REF!</v>
      </c>
      <c r="D384" s="9" t="e">
        <f t="shared" si="31"/>
        <v>#REF!</v>
      </c>
      <c r="E384" s="5" t="str">
        <f>IF(ISERROR(MATCH(D384,#REF!,0))=FALSE,"C",IF(ISERROR(MATCH(D384,#REF!,0))=FALSE,"D",""))</f>
        <v/>
      </c>
      <c r="F384" s="12" t="e">
        <f>IF(E384="C",0,IF(E384 ="D",ROUND(1/((1+#REF!)^A384),9) * 2,ROUND(1/((1+#REF!)^A384),9)))</f>
        <v>#REF!</v>
      </c>
      <c r="G384" s="11" t="e">
        <f t="shared" si="32"/>
        <v>#REF!</v>
      </c>
    </row>
    <row r="385" spans="1:7" ht="13.8" thickBot="1" x14ac:dyDescent="0.3">
      <c r="A385" s="9">
        <f t="shared" si="28"/>
        <v>382</v>
      </c>
      <c r="B385" s="5">
        <f t="shared" si="30"/>
        <v>382</v>
      </c>
      <c r="C385" s="10" t="e">
        <f t="shared" si="29"/>
        <v>#REF!</v>
      </c>
      <c r="D385" s="9" t="e">
        <f t="shared" si="31"/>
        <v>#REF!</v>
      </c>
      <c r="E385" s="5" t="str">
        <f>IF(ISERROR(MATCH(D385,#REF!,0))=FALSE,"C",IF(ISERROR(MATCH(D385,#REF!,0))=FALSE,"D",""))</f>
        <v/>
      </c>
      <c r="F385" s="12" t="e">
        <f>IF(E385="C",0,IF(E385 ="D",ROUND(1/((1+#REF!)^A385),9) * 2,ROUND(1/((1+#REF!)^A385),9)))</f>
        <v>#REF!</v>
      </c>
      <c r="G385" s="11" t="e">
        <f t="shared" si="32"/>
        <v>#REF!</v>
      </c>
    </row>
    <row r="386" spans="1:7" ht="13.8" thickBot="1" x14ac:dyDescent="0.3">
      <c r="A386" s="9">
        <f t="shared" si="28"/>
        <v>383</v>
      </c>
      <c r="B386" s="5">
        <f t="shared" si="30"/>
        <v>383</v>
      </c>
      <c r="C386" s="10" t="e">
        <f t="shared" si="29"/>
        <v>#REF!</v>
      </c>
      <c r="D386" s="9" t="e">
        <f t="shared" si="31"/>
        <v>#REF!</v>
      </c>
      <c r="E386" s="5" t="str">
        <f>IF(ISERROR(MATCH(D386,#REF!,0))=FALSE,"C",IF(ISERROR(MATCH(D386,#REF!,0))=FALSE,"D",""))</f>
        <v/>
      </c>
      <c r="F386" s="12" t="e">
        <f>IF(E386="C",0,IF(E386 ="D",ROUND(1/((1+#REF!)^A386),9) * 2,ROUND(1/((1+#REF!)^A386),9)))</f>
        <v>#REF!</v>
      </c>
      <c r="G386" s="11" t="e">
        <f t="shared" si="32"/>
        <v>#REF!</v>
      </c>
    </row>
  </sheetData>
  <mergeCells count="1">
    <mergeCell ref="A1:G1"/>
  </mergeCells>
  <pageMargins left="0.75" right="0.75" top="1" bottom="1" header="0" footer="0"/>
  <pageSetup paperSize="9" orientation="portrait" r:id="rId1"/>
  <headerFooter alignWithMargins="0">
    <oddFooter>&amp;C_x000D_&amp;1#&amp;"Calibri"&amp;8&amp;K000000 Información Interna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B64D2-DF38-4CAE-A39F-611529F94DED}">
  <sheetPr codeName="Hoja2"/>
  <dimension ref="A1:XFC19"/>
  <sheetViews>
    <sheetView showGridLines="0" tabSelected="1" zoomScale="70" zoomScaleNormal="70" workbookViewId="0">
      <selection activeCell="A7" sqref="A7"/>
    </sheetView>
  </sheetViews>
  <sheetFormatPr baseColWidth="10" defaultColWidth="0" defaultRowHeight="13.2" zeroHeight="1" x14ac:dyDescent="0.25"/>
  <cols>
    <col min="1" max="1" width="12.109375" bestFit="1" customWidth="1"/>
    <col min="2" max="2" width="22.5546875" customWidth="1"/>
    <col min="3" max="4" width="20.6640625" customWidth="1"/>
    <col min="5" max="5" width="6.33203125" customWidth="1"/>
    <col min="6" max="6" width="6.33203125" hidden="1"/>
    <col min="7" max="16383" width="11.6640625" hidden="1"/>
    <col min="16384" max="16384" width="6.33203125" hidden="1"/>
  </cols>
  <sheetData>
    <row r="1" spans="1:13" x14ac:dyDescent="0.25"/>
    <row r="2" spans="1:13" x14ac:dyDescent="0.25"/>
    <row r="3" spans="1:13" ht="31.5" customHeight="1" x14ac:dyDescent="0.25">
      <c r="C3" s="206" t="s">
        <v>138</v>
      </c>
      <c r="D3" s="207"/>
      <c r="G3" s="25" t="s">
        <v>8</v>
      </c>
    </row>
    <row r="4" spans="1:13" x14ac:dyDescent="0.25">
      <c r="C4" s="207"/>
      <c r="D4" s="207"/>
      <c r="G4" s="25" t="s">
        <v>9</v>
      </c>
    </row>
    <row r="5" spans="1:13" x14ac:dyDescent="0.25"/>
    <row r="6" spans="1:13" x14ac:dyDescent="0.25">
      <c r="G6" s="25" t="s">
        <v>10</v>
      </c>
    </row>
    <row r="7" spans="1:13" s="17" customFormat="1" ht="22.5" customHeight="1" x14ac:dyDescent="0.25">
      <c r="B7" s="18" t="s">
        <v>11</v>
      </c>
      <c r="C7" s="19" t="s">
        <v>8</v>
      </c>
      <c r="G7" s="24" t="s">
        <v>12</v>
      </c>
    </row>
    <row r="8" spans="1:13" s="17" customFormat="1" ht="22.5" customHeight="1" x14ac:dyDescent="0.25">
      <c r="B8" s="18" t="s">
        <v>13</v>
      </c>
      <c r="C8" s="20">
        <v>300000</v>
      </c>
      <c r="D8" s="24"/>
      <c r="G8" s="24" t="s">
        <v>14</v>
      </c>
    </row>
    <row r="9" spans="1:13" s="17" customFormat="1" ht="22.5" customHeight="1" x14ac:dyDescent="0.25">
      <c r="B9" s="18" t="s">
        <v>15</v>
      </c>
      <c r="C9" s="21">
        <v>45639</v>
      </c>
      <c r="M9" s="17">
        <v>0</v>
      </c>
    </row>
    <row r="10" spans="1:13" s="17" customFormat="1" ht="22.5" customHeight="1" x14ac:dyDescent="0.25">
      <c r="B10" s="18" t="s">
        <v>16</v>
      </c>
      <c r="C10" s="22">
        <v>18</v>
      </c>
      <c r="G10" s="17" t="s">
        <v>17</v>
      </c>
      <c r="M10" s="17">
        <v>30</v>
      </c>
    </row>
    <row r="11" spans="1:13" s="17" customFormat="1" ht="22.5" customHeight="1" x14ac:dyDescent="0.25">
      <c r="B11" s="18" t="s">
        <v>18</v>
      </c>
      <c r="C11" s="22">
        <v>15.8</v>
      </c>
      <c r="G11" s="24" t="s">
        <v>19</v>
      </c>
      <c r="M11" s="17">
        <v>60</v>
      </c>
    </row>
    <row r="12" spans="1:13" s="17" customFormat="1" ht="22.5" customHeight="1" x14ac:dyDescent="0.25">
      <c r="B12" s="18" t="s">
        <v>20</v>
      </c>
      <c r="C12" s="22">
        <v>0</v>
      </c>
      <c r="G12" s="24" t="s">
        <v>140</v>
      </c>
      <c r="M12" s="17">
        <v>90</v>
      </c>
    </row>
    <row r="13" spans="1:13" s="17" customFormat="1" ht="22.5" customHeight="1" x14ac:dyDescent="0.25">
      <c r="B13" s="18" t="s">
        <v>21</v>
      </c>
      <c r="C13" s="23" t="s">
        <v>140</v>
      </c>
    </row>
    <row r="14" spans="1:13" s="17" customFormat="1" ht="22.5" customHeight="1" x14ac:dyDescent="0.25">
      <c r="B14" s="18" t="s">
        <v>22</v>
      </c>
      <c r="C14" s="23" t="s">
        <v>10</v>
      </c>
      <c r="H14">
        <f>+Simulador!Q29</f>
        <v>3.8446773252548616E-3</v>
      </c>
      <c r="I14" s="185">
        <f>+Simulador!W28</f>
        <v>6.9707958081271499</v>
      </c>
    </row>
    <row r="15" spans="1:13" s="17" customFormat="1" ht="22.5" customHeight="1" x14ac:dyDescent="0.25">
      <c r="B15" s="18" t="s">
        <v>23</v>
      </c>
      <c r="C15" s="23" t="s">
        <v>10</v>
      </c>
      <c r="I15" s="17" t="str">
        <f>+IF(AND(I14&gt;-1,I14&lt;1),"CORRECTO","INCORRECTO")</f>
        <v>INCORRECTO</v>
      </c>
    </row>
    <row r="16" spans="1:13" s="17" customFormat="1" ht="22.5" customHeight="1" x14ac:dyDescent="0.25">
      <c r="A16" s="205"/>
      <c r="B16" s="205"/>
      <c r="F16" s="187"/>
    </row>
    <row r="17" spans="1:9" s="17" customFormat="1" ht="22.5" customHeight="1" x14ac:dyDescent="0.25">
      <c r="A17" s="205"/>
      <c r="B17" s="205"/>
    </row>
    <row r="18" spans="1:9" x14ac:dyDescent="0.25">
      <c r="I18" s="186"/>
    </row>
    <row r="19" spans="1:9" ht="291.75" customHeight="1" x14ac:dyDescent="0.25">
      <c r="A19" s="208" t="s">
        <v>24</v>
      </c>
      <c r="B19" s="208"/>
      <c r="C19" s="208"/>
      <c r="D19" s="208"/>
      <c r="E19" s="201"/>
      <c r="F19" s="201"/>
      <c r="G19" s="201"/>
      <c r="H19" s="201"/>
    </row>
  </sheetData>
  <sheetProtection algorithmName="SHA-512" hashValue="vUMy2KTXRXiR4ERuw4XljGsl/op+KQ5Z7Bkjn0Zeirkf4xyCd/MDBW9RA8Z1/KPfWuDn+eXfITjf8IveSThMNA==" saltValue="CLnxQnsNBStfKRuiuhftpA==" spinCount="100000" sheet="1" objects="1" scenarios="1"/>
  <protectedRanges>
    <protectedRange sqref="C7:C15" name="Rango1"/>
  </protectedRanges>
  <dataConsolidate/>
  <mergeCells count="4">
    <mergeCell ref="A16:B16"/>
    <mergeCell ref="A17:B17"/>
    <mergeCell ref="C3:D4"/>
    <mergeCell ref="A19:D19"/>
  </mergeCells>
  <conditionalFormatting sqref="B18:G18 E19:G19 B20:G25">
    <cfRule type="expression" dxfId="2" priority="2">
      <formula>$B18="TOTALES"</formula>
    </cfRule>
  </conditionalFormatting>
  <conditionalFormatting sqref="I14">
    <cfRule type="expression" dxfId="1" priority="1">
      <formula>$C14="TOTALES"</formula>
    </cfRule>
  </conditionalFormatting>
  <dataValidations count="8">
    <dataValidation type="custom" allowBlank="1" showInputMessage="1" showErrorMessage="1" error="El plazo mínimo es 6 meses y el máximo 48 meses" sqref="C10" xr:uid="{7EE65546-FE4B-46D5-9D2F-DF176A7689FC}">
      <formula1>OR(C10=" ",AND(C10&gt;=3,C10&lt;=90))</formula1>
    </dataValidation>
    <dataValidation type="custom" allowBlank="1" showInputMessage="1" showErrorMessage="1" sqref="C8" xr:uid="{B9AAEFBB-9E98-4C24-B9B8-9F6482C20C89}">
      <formula1>IF(C7="Dólares",AND(C8&gt;=1400,C8&lt;=100000),IF(C7="Soles",AND(C8&gt;=5000,C8&lt;=300000)))</formula1>
    </dataValidation>
    <dataValidation type="date" operator="greaterThan" allowBlank="1" showInputMessage="1" showErrorMessage="1" sqref="C9" xr:uid="{1C5E3AF8-939F-45FF-B07E-D1DCC9B6863C}">
      <formula1>32874</formula1>
    </dataValidation>
    <dataValidation type="decimal" allowBlank="1" showInputMessage="1" showErrorMessage="1" sqref="C11" xr:uid="{1732DA6F-EB2B-4E48-9BAA-86E29D50B314}">
      <formula1>9</formula1>
      <formula2>22</formula2>
    </dataValidation>
    <dataValidation type="whole" allowBlank="1" showInputMessage="1" showErrorMessage="1" errorTitle="Intenta de nuevo" error="Digita un valor entero entre  0 y  30" sqref="C12" xr:uid="{B0032EBA-8695-400C-A89C-A1D644F631CE}">
      <formula1>0</formula1>
      <formula2>30</formula2>
    </dataValidation>
    <dataValidation type="list" allowBlank="1" showInputMessage="1" showErrorMessage="1" sqref="C7" xr:uid="{BF696A3C-E109-4ADE-81AF-FE03B1809104}">
      <formula1>$G$3:$G$4</formula1>
    </dataValidation>
    <dataValidation type="list" allowBlank="1" showInputMessage="1" showErrorMessage="1" sqref="C14:C15" xr:uid="{E49D0A74-47C7-4ACA-B019-703902AEC1CE}">
      <formula1>$G$6:$G$8</formula1>
    </dataValidation>
    <dataValidation type="list" allowBlank="1" showInputMessage="1" showErrorMessage="1" sqref="C13" xr:uid="{8646597E-DDBC-4EE1-90DA-16ED922A4D32}">
      <formula1>$G$10:$G$12</formula1>
    </dataValidation>
  </dataValidations>
  <pageMargins left="0.7" right="0.7" top="0.75" bottom="0.75" header="0.3" footer="0.3"/>
  <pageSetup paperSize="9" orientation="portrait" horizontalDpi="360" verticalDpi="360" r:id="rId1"/>
  <headerFooter>
    <oddFooter>&amp;C_x000D_&amp;1#&amp;"Calibri"&amp;8&amp;K000000 Información Interna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5BB55-9F0C-43B2-B7CA-871104F25CAD}">
  <sheetPr codeName="Hoja5"/>
  <dimension ref="A1:XFC1048576"/>
  <sheetViews>
    <sheetView showGridLines="0" topLeftCell="A2" zoomScale="86" zoomScaleNormal="86" workbookViewId="0">
      <selection activeCell="G28" sqref="B24:G28"/>
    </sheetView>
  </sheetViews>
  <sheetFormatPr baseColWidth="10" defaultColWidth="0" defaultRowHeight="12.45" customHeight="1" zeroHeight="1" x14ac:dyDescent="0.25"/>
  <cols>
    <col min="1" max="1" width="4.44140625" style="189" customWidth="1"/>
    <col min="2" max="2" width="12.109375" style="189" bestFit="1" customWidth="1"/>
    <col min="3" max="3" width="22.33203125" style="198" customWidth="1"/>
    <col min="4" max="5" width="22.33203125" style="189" customWidth="1"/>
    <col min="6" max="7" width="23.33203125" style="189" customWidth="1"/>
    <col min="8" max="8" width="22.33203125" style="189" customWidth="1"/>
    <col min="9" max="9" width="11" style="189" customWidth="1"/>
    <col min="10" max="15" width="10.88671875" style="189" hidden="1"/>
    <col min="16" max="16" width="10.88671875" style="186" hidden="1"/>
    <col min="17" max="16383" width="10.88671875" style="189" hidden="1"/>
    <col min="16384" max="16384" width="3.109375" style="189" hidden="1"/>
  </cols>
  <sheetData>
    <row r="1" spans="2:23" ht="12.45" customHeight="1" x14ac:dyDescent="0.25">
      <c r="C1" s="189"/>
      <c r="M1" s="186"/>
    </row>
    <row r="2" spans="2:23" ht="12.45" customHeight="1" x14ac:dyDescent="0.25">
      <c r="C2" s="189"/>
      <c r="M2" s="186"/>
    </row>
    <row r="3" spans="2:23" ht="12.45" customHeight="1" x14ac:dyDescent="0.25">
      <c r="C3" s="189"/>
      <c r="M3" s="186"/>
    </row>
    <row r="4" spans="2:23" ht="12.45" customHeight="1" x14ac:dyDescent="0.25">
      <c r="C4" s="189"/>
      <c r="M4" s="186"/>
    </row>
    <row r="5" spans="2:23" s="191" customFormat="1" ht="24.45" customHeight="1" x14ac:dyDescent="0.25">
      <c r="B5" s="210" t="s">
        <v>25</v>
      </c>
      <c r="C5" s="210"/>
      <c r="D5" s="210"/>
      <c r="E5" s="210"/>
      <c r="F5" s="210"/>
      <c r="G5" s="210"/>
      <c r="H5" s="210"/>
      <c r="P5" s="187"/>
    </row>
    <row r="6" spans="2:23" s="191" customFormat="1" ht="24.45" customHeight="1" x14ac:dyDescent="0.25">
      <c r="B6" s="211" t="s">
        <v>26</v>
      </c>
      <c r="C6" s="211"/>
      <c r="D6" s="211"/>
      <c r="E6" s="211"/>
      <c r="F6" s="211"/>
      <c r="G6" s="211"/>
      <c r="H6" s="211"/>
      <c r="P6" s="187"/>
    </row>
    <row r="7" spans="2:23" ht="12.45" customHeight="1" x14ac:dyDescent="0.25">
      <c r="C7" s="189"/>
    </row>
    <row r="8" spans="2:23" ht="12.45" customHeight="1" x14ac:dyDescent="0.25">
      <c r="C8" s="189"/>
    </row>
    <row r="9" spans="2:23" s="192" customFormat="1" ht="22.5" customHeight="1" x14ac:dyDescent="0.25">
      <c r="B9" s="209" t="s">
        <v>27</v>
      </c>
      <c r="C9" s="209"/>
      <c r="D9" s="193" t="str">
        <f>+Hoja1!C7</f>
        <v>Soles</v>
      </c>
      <c r="F9" s="209" t="s">
        <v>28</v>
      </c>
      <c r="G9" s="209"/>
      <c r="H9" s="194">
        <f>+Hoja1!C8</f>
        <v>300000</v>
      </c>
      <c r="P9" s="188"/>
    </row>
    <row r="10" spans="2:23" s="192" customFormat="1" ht="22.5" customHeight="1" x14ac:dyDescent="0.25">
      <c r="B10" s="209" t="s">
        <v>29</v>
      </c>
      <c r="C10" s="209"/>
      <c r="D10" s="193" t="s">
        <v>139</v>
      </c>
      <c r="F10" s="209" t="s">
        <v>30</v>
      </c>
      <c r="G10" s="209"/>
      <c r="H10" s="193" t="str">
        <f>+Hoja1!C11&amp;"%"</f>
        <v>15.8%</v>
      </c>
      <c r="P10" s="188"/>
    </row>
    <row r="11" spans="2:23" s="192" customFormat="1" ht="22.5" customHeight="1" x14ac:dyDescent="0.25">
      <c r="B11" s="209" t="s">
        <v>31</v>
      </c>
      <c r="C11" s="209"/>
      <c r="D11" s="195">
        <f>+Hoja1!C9</f>
        <v>45639</v>
      </c>
      <c r="F11" s="209" t="s">
        <v>32</v>
      </c>
      <c r="G11" s="209"/>
      <c r="H11" s="193">
        <f>+Hoja1!C10</f>
        <v>18</v>
      </c>
      <c r="P11" s="188"/>
    </row>
    <row r="12" spans="2:23" s="192" customFormat="1" ht="22.5" customHeight="1" x14ac:dyDescent="0.25">
      <c r="B12" s="209" t="s">
        <v>33</v>
      </c>
      <c r="C12" s="209"/>
      <c r="D12" s="193" t="str">
        <f>+Hoja1!C14</f>
        <v>No</v>
      </c>
      <c r="F12" s="209" t="s">
        <v>34</v>
      </c>
      <c r="G12" s="209"/>
      <c r="H12" s="196">
        <f>+Simulador!Q18</f>
        <v>0.15797223541070404</v>
      </c>
      <c r="I12" s="15">
        <f>+RATE(H11,H18,-H9-I13)</f>
        <v>1.2459020066430975E-2</v>
      </c>
      <c r="P12" s="188"/>
    </row>
    <row r="13" spans="2:23" s="192" customFormat="1" ht="22.5" customHeight="1" x14ac:dyDescent="0.25">
      <c r="B13" s="209" t="s">
        <v>35</v>
      </c>
      <c r="C13" s="209"/>
      <c r="D13" s="193" t="str">
        <f>+Hoja1!C15</f>
        <v>No</v>
      </c>
      <c r="F13" s="209" t="s">
        <v>36</v>
      </c>
      <c r="G13" s="209"/>
      <c r="H13" s="197">
        <f>+IF(Hoja1!C13="Endoso o sin seguro",0,IF(Hoja1!C13="Seguro con retorno",0.346%,0.18%))</f>
        <v>0</v>
      </c>
      <c r="I13" s="16">
        <f>Simulador!Q16</f>
        <v>0</v>
      </c>
      <c r="P13" s="188"/>
    </row>
    <row r="14" spans="2:23" s="192" customFormat="1" ht="22.5" customHeight="1" x14ac:dyDescent="0.25">
      <c r="B14" s="209" t="s">
        <v>37</v>
      </c>
      <c r="C14" s="209"/>
      <c r="D14" s="193" t="str">
        <f>+Hoja1!C12&amp;" "&amp; "días"</f>
        <v>0 días</v>
      </c>
      <c r="F14" s="209"/>
      <c r="G14" s="209"/>
      <c r="H14" s="193"/>
      <c r="P14" s="188"/>
    </row>
    <row r="15" spans="2:23" ht="12.45" customHeight="1" x14ac:dyDescent="0.25">
      <c r="C15" s="189"/>
    </row>
    <row r="16" spans="2:23" ht="13.2" x14ac:dyDescent="0.25">
      <c r="B16" s="200" t="str">
        <f>+IF(AND(Simulador!W28&lt;1,Simulador!W28&gt;-1),"","No ha presionado el botón de calcular, por favor volver a simular")</f>
        <v>No ha presionado el botón de calcular, por favor volver a simular</v>
      </c>
      <c r="C16" s="189"/>
      <c r="M16" s="191"/>
      <c r="N16" s="191"/>
      <c r="O16" s="191"/>
      <c r="P16" s="187"/>
      <c r="Q16" s="191"/>
      <c r="R16" s="191"/>
      <c r="S16" s="191"/>
      <c r="T16" s="191"/>
      <c r="U16" s="191"/>
      <c r="V16" s="191"/>
      <c r="W16" s="191"/>
    </row>
    <row r="17" spans="2:16" s="191" customFormat="1" ht="37.950000000000003" customHeight="1" x14ac:dyDescent="0.25">
      <c r="B17" s="14" t="s">
        <v>38</v>
      </c>
      <c r="C17" s="13" t="s">
        <v>39</v>
      </c>
      <c r="D17" s="13" t="s">
        <v>40</v>
      </c>
      <c r="E17" s="13" t="s">
        <v>41</v>
      </c>
      <c r="F17" s="13" t="s">
        <v>42</v>
      </c>
      <c r="G17" s="13" t="s">
        <v>43</v>
      </c>
      <c r="H17" s="13" t="s">
        <v>44</v>
      </c>
      <c r="P17" s="187"/>
    </row>
    <row r="18" spans="2:16" s="191" customFormat="1" ht="19.5" customHeight="1" x14ac:dyDescent="0.25">
      <c r="B18" s="190">
        <v>1</v>
      </c>
      <c r="C18" s="198">
        <f>IFERROR(+IF(B18&gt;0,VLOOKUP(B18,Simulador!$A$32:$T$550,3,0)," ")," ")</f>
        <v>45670</v>
      </c>
      <c r="D18" s="199">
        <f>IFERROR(+IF(B18&gt;0,VLOOKUP(B18,Simulador!$A$32:$T$550,11,0)," ")," ")</f>
        <v>14894.853844677327</v>
      </c>
      <c r="E18" s="199">
        <f>IFERROR(+IF(B18&gt;0,VLOOKUP(B18,Simulador!$A$32:$T$550,12,0)," ")," ")</f>
        <v>3813.64</v>
      </c>
      <c r="F18" s="199">
        <f>IFERROR(+IF(B18&gt;0,VLOOKUP(B18,Simulador!$A$32:$T$550,13,0)," ")," ")</f>
        <v>0</v>
      </c>
      <c r="G18" s="199">
        <f>IFERROR(+IF(B18&gt;0,VLOOKUP(B18,Simulador!$A$32:$T$550,20,0)," ")," ")</f>
        <v>0</v>
      </c>
      <c r="H18" s="199">
        <f>IFERROR(+IF(B18&gt;0,VLOOKUP(B18,Simulador!$A$32:$Z$550,22,0)," ")," ")</f>
        <v>18708.493844677327</v>
      </c>
      <c r="P18" s="187"/>
    </row>
    <row r="19" spans="2:16" s="191" customFormat="1" ht="19.5" customHeight="1" x14ac:dyDescent="0.25">
      <c r="B19" s="190">
        <f>IF(B18=0," ",IF(B18&gt;=$H$11,"",B18+1))</f>
        <v>2</v>
      </c>
      <c r="C19" s="198">
        <f>IF($H$11=0," ",IF(B18=$H$11,"TOTALES",+IF(B19&gt;0,VLOOKUP(B19,Simulador!$A$32:$T$550,3,0)," ")))</f>
        <v>45701</v>
      </c>
      <c r="D19" s="199">
        <f>IF($H$11=0," ",IF(B18=$H$11,Simulador!$J$33,+IF(B19&gt;0,VLOOKUP(B19,Simulador!$A$32:$T$550,11,0)," ")))</f>
        <v>15084.193844677327</v>
      </c>
      <c r="E19" s="199">
        <f>IF($H$11=0," ",IF(B18=$H$11,Simulador!$L$31,+IF(B19&gt;0,VLOOKUP(B19,Simulador!$A$32:$T$550,12,0)," ")))</f>
        <v>3624.3</v>
      </c>
      <c r="F19" s="199">
        <f>IF($H$11=0," ",IF(B18=$H$11,Simulador!$M$31,+IF(B19&gt;0,VLOOKUP(B19,Simulador!$A$32:$T$550,13,0)," ")))</f>
        <v>0</v>
      </c>
      <c r="G19" s="199">
        <f>IF($H$11=0," ",IF(B18=$H$11,Simulador!$T$31,+IF(B19&gt;0,VLOOKUP(B19,Simulador!$A$32:$T$550,20,0)," ")))</f>
        <v>0</v>
      </c>
      <c r="H19" s="199">
        <f>IF($H$11=0," ",IF(B18=$H$11,Simulador!$V$31,+IF(B19&gt;0,VLOOKUP(B19,Simulador!$A$32:$Z$550,22,0)," ")))</f>
        <v>18708.493844677327</v>
      </c>
      <c r="P19" s="187"/>
    </row>
    <row r="20" spans="2:16" s="191" customFormat="1" ht="19.5" customHeight="1" x14ac:dyDescent="0.25">
      <c r="B20" s="190">
        <f t="shared" ref="B20:B68" si="0">IF(B19=0," ",IF(B19&gt;=$H$11,"",B19+1))</f>
        <v>3</v>
      </c>
      <c r="C20" s="198">
        <f>IF($H$11=0," ",IF(B19=$H$11,"TOTALES",+IF(B20&gt;0,VLOOKUP(B20,Simulador!$A$32:$T$550,3,0)," ")))</f>
        <v>45729</v>
      </c>
      <c r="D20" s="199">
        <f>IF($H$11=0," ",IF(B19=$H$11,Simulador!$J$33,+IF(B20&gt;0,VLOOKUP(B20,Simulador!$A$32:$T$550,11,0)," ")))</f>
        <v>15610.033844677328</v>
      </c>
      <c r="E20" s="199">
        <f>IF($H$11=0," ",IF(B19=$H$11,Simulador!$L$31,+IF(B20&gt;0,VLOOKUP(B20,Simulador!$A$32:$T$550,12,0)," ")))</f>
        <v>3098.46</v>
      </c>
      <c r="F20" s="199">
        <f>IF($H$11=0," ",IF(B19=$H$11,Simulador!$M$31,+IF(B20&gt;0,VLOOKUP(B20,Simulador!$A$32:$T$550,13,0)," ")))</f>
        <v>0</v>
      </c>
      <c r="G20" s="199">
        <f>IF($H$11=0," ",IF(B19=$H$11,Simulador!$T$31,+IF(B20&gt;0,VLOOKUP(B20,Simulador!$A$32:$T$550,20,0)," ")))</f>
        <v>0</v>
      </c>
      <c r="H20" s="199">
        <f>IF($H$11=0," ",IF(B19=$H$11,Simulador!$V$31,+IF(B20&gt;0,VLOOKUP(B20,Simulador!$A$32:$Z$550,22,0)," ")))</f>
        <v>18708.493844677327</v>
      </c>
      <c r="P20" s="187"/>
    </row>
    <row r="21" spans="2:16" s="191" customFormat="1" ht="19.5" customHeight="1" x14ac:dyDescent="0.25">
      <c r="B21" s="190">
        <f t="shared" si="0"/>
        <v>4</v>
      </c>
      <c r="C21" s="198">
        <f>IF($H$11=0," ",IF(B20=$H$11,"TOTALES",+IF(B21&gt;0,VLOOKUP(B21,Simulador!$A$32:$T$550,3,0)," ")))</f>
        <v>45760</v>
      </c>
      <c r="D21" s="199">
        <f>IF($H$11=0," ",IF(B20=$H$11,Simulador!$J$33,+IF(B21&gt;0,VLOOKUP(B21,Simulador!$A$32:$T$550,11,0)," ")))</f>
        <v>15474.383844677326</v>
      </c>
      <c r="E21" s="199">
        <f>IF($H$11=0," ",IF(B20=$H$11,Simulador!$L$31,+IF(B21&gt;0,VLOOKUP(B21,Simulador!$A$32:$T$550,12,0)," ")))</f>
        <v>3234.11</v>
      </c>
      <c r="F21" s="199">
        <f>IF($H$11=0," ",IF(B20=$H$11,Simulador!$M$31,+IF(B21&gt;0,VLOOKUP(B21,Simulador!$A$32:$T$550,13,0)," ")))</f>
        <v>0</v>
      </c>
      <c r="G21" s="199">
        <f>IF($H$11=0," ",IF(B20=$H$11,Simulador!$T$31,+IF(B21&gt;0,VLOOKUP(B21,Simulador!$A$32:$T$550,20,0)," ")))</f>
        <v>0</v>
      </c>
      <c r="H21" s="199">
        <f>IF($H$11=0," ",IF(B20=$H$11,Simulador!$V$31,+IF(B21&gt;0,VLOOKUP(B21,Simulador!$A$32:$Z$550,22,0)," ")))</f>
        <v>18708.493844677327</v>
      </c>
      <c r="P21" s="187"/>
    </row>
    <row r="22" spans="2:16" s="191" customFormat="1" ht="19.5" customHeight="1" x14ac:dyDescent="0.25">
      <c r="B22" s="190">
        <f t="shared" si="0"/>
        <v>5</v>
      </c>
      <c r="C22" s="198">
        <f>IF($H$11=0," ",IF(B21=$H$11,"TOTALES",+IF(B22&gt;0,VLOOKUP(B22,Simulador!$A$32:$T$550,3,0)," ")))</f>
        <v>45790</v>
      </c>
      <c r="D22" s="199">
        <f>IF($H$11=0," ",IF(B21=$H$11,Simulador!$J$33,+IF(B22&gt;0,VLOOKUP(B22,Simulador!$A$32:$T$550,11,0)," ")))</f>
        <v>15769.683844677327</v>
      </c>
      <c r="E22" s="199">
        <f>IF($H$11=0," ",IF(B21=$H$11,Simulador!$L$31,+IF(B22&gt;0,VLOOKUP(B22,Simulador!$A$32:$T$550,12,0)," ")))</f>
        <v>2938.81</v>
      </c>
      <c r="F22" s="199">
        <f>IF($H$11=0," ",IF(B21=$H$11,Simulador!$M$31,+IF(B22&gt;0,VLOOKUP(B22,Simulador!$A$32:$T$550,13,0)," ")))</f>
        <v>0</v>
      </c>
      <c r="G22" s="199">
        <f>IF($H$11=0," ",IF(B21=$H$11,Simulador!$T$31,+IF(B22&gt;0,VLOOKUP(B22,Simulador!$A$32:$T$550,20,0)," ")))</f>
        <v>0</v>
      </c>
      <c r="H22" s="199">
        <f>IF($H$11=0," ",IF(B21=$H$11,Simulador!$V$31,+IF(B22&gt;0,VLOOKUP(B22,Simulador!$A$32:$Z$550,22,0)," ")))</f>
        <v>18708.493844677327</v>
      </c>
      <c r="P22" s="187"/>
    </row>
    <row r="23" spans="2:16" s="191" customFormat="1" ht="19.5" customHeight="1" x14ac:dyDescent="0.25">
      <c r="B23" s="190">
        <f t="shared" si="0"/>
        <v>6</v>
      </c>
      <c r="C23" s="198">
        <f>IF($H$11=0," ",IF(B22=$H$11,"TOTALES",+IF(B23&gt;0,VLOOKUP(B23,Simulador!$A$32:$T$550,3,0)," ")))</f>
        <v>45821</v>
      </c>
      <c r="D23" s="199">
        <f>IF($H$11=0," ",IF(B22=$H$11,Simulador!$J$33,+IF(B23&gt;0,VLOOKUP(B23,Simulador!$A$32:$T$550,11,0)," ")))</f>
        <v>15871.563844677326</v>
      </c>
      <c r="E23" s="199">
        <f>IF($H$11=0," ",IF(B22=$H$11,Simulador!$L$31,+IF(B23&gt;0,VLOOKUP(B23,Simulador!$A$32:$T$550,12,0)," ")))</f>
        <v>2836.93</v>
      </c>
      <c r="F23" s="199">
        <f>IF($H$11=0," ",IF(B22=$H$11,Simulador!$M$31,+IF(B23&gt;0,VLOOKUP(B23,Simulador!$A$32:$T$550,13,0)," ")))</f>
        <v>0</v>
      </c>
      <c r="G23" s="199">
        <f>IF($H$11=0," ",IF(B22=$H$11,Simulador!$T$31,+IF(B23&gt;0,VLOOKUP(B23,Simulador!$A$32:$T$550,20,0)," ")))</f>
        <v>0</v>
      </c>
      <c r="H23" s="199">
        <f>IF($H$11=0," ",IF(B22=$H$11,Simulador!$V$31,+IF(B23&gt;0,VLOOKUP(B23,Simulador!$A$32:$Z$550,22,0)," ")))</f>
        <v>18708.493844677327</v>
      </c>
      <c r="P23" s="187"/>
    </row>
    <row r="24" spans="2:16" s="191" customFormat="1" ht="19.5" customHeight="1" x14ac:dyDescent="0.25">
      <c r="B24" s="190">
        <f t="shared" si="0"/>
        <v>7</v>
      </c>
      <c r="C24" s="198">
        <f>IF($H$11=0," ",IF(B23=$H$11,"TOTALES",+IF(B24&gt;0,VLOOKUP(B24,Simulador!$A$32:$T$550,3,0)," ")))</f>
        <v>45851</v>
      </c>
      <c r="D24" s="199">
        <f>IF($H$11=0," ",IF(B23=$H$11,Simulador!$J$33,+IF(B24&gt;0,VLOOKUP(B24,Simulador!$A$32:$T$550,11,0)," ")))</f>
        <v>16158.853844677327</v>
      </c>
      <c r="E24" s="199">
        <f>IF($H$11=0," ",IF(B23=$H$11,Simulador!$L$31,+IF(B24&gt;0,VLOOKUP(B24,Simulador!$A$32:$T$550,12,0)," ")))</f>
        <v>2549.64</v>
      </c>
      <c r="F24" s="199">
        <f>IF($H$11=0," ",IF(B23=$H$11,Simulador!$M$31,+IF(B24&gt;0,VLOOKUP(B24,Simulador!$A$32:$T$550,13,0)," ")))</f>
        <v>0</v>
      </c>
      <c r="G24" s="199">
        <f>IF($H$11=0," ",IF(B23=$H$11,Simulador!$T$31,+IF(B24&gt;0,VLOOKUP(B24,Simulador!$A$32:$T$550,20,0)," ")))</f>
        <v>0</v>
      </c>
      <c r="H24" s="199">
        <f>IF($H$11=0," ",IF(B23=$H$11,Simulador!$V$31,+IF(B24&gt;0,VLOOKUP(B24,Simulador!$A$32:$Z$550,22,0)," ")))</f>
        <v>18708.493844677327</v>
      </c>
      <c r="P24" s="187"/>
    </row>
    <row r="25" spans="2:16" s="191" customFormat="1" ht="19.5" customHeight="1" x14ac:dyDescent="0.25">
      <c r="B25" s="190">
        <f t="shared" si="0"/>
        <v>8</v>
      </c>
      <c r="C25" s="198">
        <f>IF($H$11=0," ",IF(B24=$H$11,"TOTALES",+IF(B25&gt;0,VLOOKUP(B25,Simulador!$A$32:$T$550,3,0)," ")))</f>
        <v>45882</v>
      </c>
      <c r="D25" s="199">
        <f>IF($H$11=0," ",IF(B24=$H$11,Simulador!$J$33,+IF(B25&gt;0,VLOOKUP(B25,Simulador!$A$32:$T$550,11,0)," ")))</f>
        <v>16278.743844677327</v>
      </c>
      <c r="E25" s="199">
        <f>IF($H$11=0," ",IF(B24=$H$11,Simulador!$L$31,+IF(B25&gt;0,VLOOKUP(B25,Simulador!$A$32:$T$550,12,0)," ")))</f>
        <v>2429.75</v>
      </c>
      <c r="F25" s="199">
        <f>IF($H$11=0," ",IF(B24=$H$11,Simulador!$M$31,+IF(B25&gt;0,VLOOKUP(B25,Simulador!$A$32:$T$550,13,0)," ")))</f>
        <v>0</v>
      </c>
      <c r="G25" s="199">
        <f>IF($H$11=0," ",IF(B24=$H$11,Simulador!$T$31,+IF(B25&gt;0,VLOOKUP(B25,Simulador!$A$32:$T$550,20,0)," ")))</f>
        <v>0</v>
      </c>
      <c r="H25" s="199">
        <f>IF($H$11=0," ",IF(B24=$H$11,Simulador!$V$31,+IF(B25&gt;0,VLOOKUP(B25,Simulador!$A$32:$Z$550,22,0)," ")))</f>
        <v>18708.493844677327</v>
      </c>
      <c r="P25" s="187"/>
    </row>
    <row r="26" spans="2:16" s="191" customFormat="1" ht="19.5" customHeight="1" x14ac:dyDescent="0.25">
      <c r="B26" s="190">
        <f t="shared" si="0"/>
        <v>9</v>
      </c>
      <c r="C26" s="198">
        <f>IF($H$11=0," ",IF(B25=$H$11,"TOTALES",+IF(B26&gt;0,VLOOKUP(B26,Simulador!$A$32:$T$550,3,0)," ")))</f>
        <v>45913</v>
      </c>
      <c r="D26" s="199">
        <f>IF($H$11=0," ",IF(B25=$H$11,Simulador!$J$33,+IF(B26&gt;0,VLOOKUP(B26,Simulador!$A$32:$T$550,11,0)," ")))</f>
        <v>16485.673844677327</v>
      </c>
      <c r="E26" s="199">
        <f>IF($H$11=0," ",IF(B25=$H$11,Simulador!$L$31,+IF(B26&gt;0,VLOOKUP(B26,Simulador!$A$32:$T$550,12,0)," ")))</f>
        <v>2222.8200000000002</v>
      </c>
      <c r="F26" s="199">
        <f>IF($H$11=0," ",IF(B25=$H$11,Simulador!$M$31,+IF(B26&gt;0,VLOOKUP(B26,Simulador!$A$32:$T$550,13,0)," ")))</f>
        <v>0</v>
      </c>
      <c r="G26" s="199">
        <f>IF($H$11=0," ",IF(B25=$H$11,Simulador!$T$31,+IF(B26&gt;0,VLOOKUP(B26,Simulador!$A$32:$T$550,20,0)," ")))</f>
        <v>0</v>
      </c>
      <c r="H26" s="199">
        <f>IF($H$11=0," ",IF(B25=$H$11,Simulador!$V$31,+IF(B26&gt;0,VLOOKUP(B26,Simulador!$A$32:$Z$550,22,0)," ")))</f>
        <v>18708.493844677327</v>
      </c>
      <c r="P26" s="187"/>
    </row>
    <row r="27" spans="2:16" s="191" customFormat="1" ht="19.5" customHeight="1" x14ac:dyDescent="0.25">
      <c r="B27" s="190">
        <f t="shared" si="0"/>
        <v>10</v>
      </c>
      <c r="C27" s="198">
        <f>IF($H$11=0," ",IF(B26=$H$11,"TOTALES",+IF(B27&gt;0,VLOOKUP(B27,Simulador!$A$32:$T$550,3,0)," ")))</f>
        <v>45943</v>
      </c>
      <c r="D27" s="199">
        <f>IF($H$11=0," ",IF(B26=$H$11,Simulador!$J$33,+IF(B27&gt;0,VLOOKUP(B27,Simulador!$A$32:$T$550,11,0)," ")))</f>
        <v>16760.583844677327</v>
      </c>
      <c r="E27" s="199">
        <f>IF($H$11=0," ",IF(B26=$H$11,Simulador!$L$31,+IF(B27&gt;0,VLOOKUP(B27,Simulador!$A$32:$T$550,12,0)," ")))</f>
        <v>1947.91</v>
      </c>
      <c r="F27" s="199">
        <f>IF($H$11=0," ",IF(B26=$H$11,Simulador!$M$31,+IF(B27&gt;0,VLOOKUP(B27,Simulador!$A$32:$T$550,13,0)," ")))</f>
        <v>0</v>
      </c>
      <c r="G27" s="199">
        <f>IF($H$11=0," ",IF(B26=$H$11,Simulador!$T$31,+IF(B27&gt;0,VLOOKUP(B27,Simulador!$A$32:$T$550,20,0)," ")))</f>
        <v>0</v>
      </c>
      <c r="H27" s="199">
        <f>IF($H$11=0," ",IF(B26=$H$11,Simulador!$V$31,+IF(B27&gt;0,VLOOKUP(B27,Simulador!$A$32:$Z$550,22,0)," ")))</f>
        <v>18708.493844677327</v>
      </c>
      <c r="P27" s="187"/>
    </row>
    <row r="28" spans="2:16" s="191" customFormat="1" ht="19.5" customHeight="1" x14ac:dyDescent="0.25">
      <c r="B28" s="190">
        <f t="shared" si="0"/>
        <v>11</v>
      </c>
      <c r="C28" s="198">
        <f>IF($H$11=0," ",IF(B27=$H$11,"TOTALES",+IF(B28&gt;0,VLOOKUP(B28,Simulador!$A$32:$T$550,3,0)," ")))</f>
        <v>45974</v>
      </c>
      <c r="D28" s="199">
        <f>IF($H$11=0," ",IF(B27=$H$11,Simulador!$J$33,+IF(B28&gt;0,VLOOKUP(B28,Simulador!$A$32:$T$550,11,0)," ")))</f>
        <v>16908.313844677326</v>
      </c>
      <c r="E28" s="199">
        <f>IF($H$11=0," ",IF(B27=$H$11,Simulador!$L$31,+IF(B28&gt;0,VLOOKUP(B28,Simulador!$A$32:$T$550,12,0)," ")))</f>
        <v>1800.18</v>
      </c>
      <c r="F28" s="199">
        <f>IF($H$11=0," ",IF(B27=$H$11,Simulador!$M$31,+IF(B28&gt;0,VLOOKUP(B28,Simulador!$A$32:$T$550,13,0)," ")))</f>
        <v>0</v>
      </c>
      <c r="G28" s="199">
        <f>IF($H$11=0," ",IF(B27=$H$11,Simulador!$T$31,+IF(B28&gt;0,VLOOKUP(B28,Simulador!$A$32:$T$550,20,0)," ")))</f>
        <v>0</v>
      </c>
      <c r="H28" s="199">
        <f>IF($H$11=0," ",IF(B27=$H$11,Simulador!$V$31,+IF(B28&gt;0,VLOOKUP(B28,Simulador!$A$32:$Z$550,22,0)," ")))</f>
        <v>18708.493844677327</v>
      </c>
      <c r="P28" s="187"/>
    </row>
    <row r="29" spans="2:16" s="191" customFormat="1" ht="19.5" customHeight="1" x14ac:dyDescent="0.25">
      <c r="B29" s="190">
        <f t="shared" si="0"/>
        <v>12</v>
      </c>
      <c r="C29" s="198">
        <f>IF($H$11=0," ",IF(B28=$H$11,"TOTALES",+IF(B29&gt;0,VLOOKUP(B29,Simulador!$A$32:$T$550,3,0)," ")))</f>
        <v>46004</v>
      </c>
      <c r="D29" s="199">
        <f>IF($H$11=0," ",IF(B28=$H$11,Simulador!$J$33,+IF(B29&gt;0,VLOOKUP(B29,Simulador!$A$32:$T$550,11,0)," ")))</f>
        <v>17174.703844677326</v>
      </c>
      <c r="E29" s="199">
        <f>IF($H$11=0," ",IF(B28=$H$11,Simulador!$L$31,+IF(B29&gt;0,VLOOKUP(B29,Simulador!$A$32:$T$550,12,0)," ")))</f>
        <v>1533.79</v>
      </c>
      <c r="F29" s="199">
        <f>IF($H$11=0," ",IF(B28=$H$11,Simulador!$M$31,+IF(B29&gt;0,VLOOKUP(B29,Simulador!$A$32:$T$550,13,0)," ")))</f>
        <v>0</v>
      </c>
      <c r="G29" s="199">
        <f>IF($H$11=0," ",IF(B28=$H$11,Simulador!$T$31,+IF(B29&gt;0,VLOOKUP(B29,Simulador!$A$32:$T$550,20,0)," ")))</f>
        <v>0</v>
      </c>
      <c r="H29" s="199">
        <f>IF($H$11=0," ",IF(B28=$H$11,Simulador!$V$31,+IF(B29&gt;0,VLOOKUP(B29,Simulador!$A$32:$Z$550,22,0)," ")))</f>
        <v>18708.493844677327</v>
      </c>
      <c r="P29" s="187"/>
    </row>
    <row r="30" spans="2:16" s="191" customFormat="1" ht="19.5" customHeight="1" x14ac:dyDescent="0.25">
      <c r="B30" s="190">
        <f t="shared" si="0"/>
        <v>13</v>
      </c>
      <c r="C30" s="198">
        <f>IF($H$11=0," ",IF(B29=$H$11,"TOTALES",+IF(B30&gt;0,VLOOKUP(B30,Simulador!$A$32:$T$550,3,0)," ")))</f>
        <v>46035</v>
      </c>
      <c r="D30" s="199">
        <f>IF($H$11=0," ",IF(B29=$H$11,Simulador!$J$33,+IF(B30&gt;0,VLOOKUP(B30,Simulador!$A$32:$T$550,11,0)," ")))</f>
        <v>17341.573844677325</v>
      </c>
      <c r="E30" s="199">
        <f>IF($H$11=0," ",IF(B29=$H$11,Simulador!$L$31,+IF(B30&gt;0,VLOOKUP(B30,Simulador!$A$32:$T$550,12,0)," ")))</f>
        <v>1366.92</v>
      </c>
      <c r="F30" s="199">
        <f>IF($H$11=0," ",IF(B29=$H$11,Simulador!$M$31,+IF(B30&gt;0,VLOOKUP(B30,Simulador!$A$32:$T$550,13,0)," ")))</f>
        <v>0</v>
      </c>
      <c r="G30" s="199">
        <f>IF($H$11=0," ",IF(B29=$H$11,Simulador!$T$31,+IF(B30&gt;0,VLOOKUP(B30,Simulador!$A$32:$T$550,20,0)," ")))</f>
        <v>0</v>
      </c>
      <c r="H30" s="199">
        <f>IF($H$11=0," ",IF(B29=$H$11,Simulador!$V$31,+IF(B30&gt;0,VLOOKUP(B30,Simulador!$A$32:$Z$550,22,0)," ")))</f>
        <v>18708.493844677323</v>
      </c>
      <c r="P30" s="187"/>
    </row>
    <row r="31" spans="2:16" s="191" customFormat="1" ht="19.5" customHeight="1" x14ac:dyDescent="0.25">
      <c r="B31" s="190">
        <f t="shared" si="0"/>
        <v>14</v>
      </c>
      <c r="C31" s="198">
        <f>IF($H$11=0," ",IF(B30=$H$11,"TOTALES",+IF(B31&gt;0,VLOOKUP(B31,Simulador!$A$32:$T$550,3,0)," ")))</f>
        <v>46066</v>
      </c>
      <c r="D31" s="199">
        <f>IF($H$11=0," ",IF(B30=$H$11,Simulador!$J$33,+IF(B31&gt;0,VLOOKUP(B31,Simulador!$A$32:$T$550,11,0)," ")))</f>
        <v>17562.023844677326</v>
      </c>
      <c r="E31" s="199">
        <f>IF($H$11=0," ",IF(B30=$H$11,Simulador!$L$31,+IF(B31&gt;0,VLOOKUP(B31,Simulador!$A$32:$T$550,12,0)," ")))</f>
        <v>1146.47</v>
      </c>
      <c r="F31" s="199">
        <f>IF($H$11=0," ",IF(B30=$H$11,Simulador!$M$31,+IF(B31&gt;0,VLOOKUP(B31,Simulador!$A$32:$T$550,13,0)," ")))</f>
        <v>0</v>
      </c>
      <c r="G31" s="199">
        <f>IF($H$11=0," ",IF(B30=$H$11,Simulador!$T$31,+IF(B31&gt;0,VLOOKUP(B31,Simulador!$A$32:$T$550,20,0)," ")))</f>
        <v>0</v>
      </c>
      <c r="H31" s="199">
        <f>IF($H$11=0," ",IF(B30=$H$11,Simulador!$V$31,+IF(B31&gt;0,VLOOKUP(B31,Simulador!$A$32:$Z$550,22,0)," ")))</f>
        <v>18708.493844677327</v>
      </c>
      <c r="P31" s="187"/>
    </row>
    <row r="32" spans="2:16" s="191" customFormat="1" ht="19.5" customHeight="1" x14ac:dyDescent="0.25">
      <c r="B32" s="190">
        <f t="shared" si="0"/>
        <v>15</v>
      </c>
      <c r="C32" s="198">
        <f>IF($H$11=0," ",IF(B31=$H$11,"TOTALES",+IF(B32&gt;0,VLOOKUP(B32,Simulador!$A$32:$T$550,3,0)," ")))</f>
        <v>46094</v>
      </c>
      <c r="D32" s="199">
        <f>IF($H$11=0," ",IF(B31=$H$11,Simulador!$J$33,+IF(B32&gt;0,VLOOKUP(B32,Simulador!$A$32:$T$550,11,0)," ")))</f>
        <v>17875.133844677326</v>
      </c>
      <c r="E32" s="199">
        <f>IF($H$11=0," ",IF(B31=$H$11,Simulador!$L$31,+IF(B32&gt;0,VLOOKUP(B32,Simulador!$A$32:$T$550,12,0)," ")))</f>
        <v>833.36</v>
      </c>
      <c r="F32" s="199">
        <f>IF($H$11=0," ",IF(B31=$H$11,Simulador!$M$31,+IF(B32&gt;0,VLOOKUP(B32,Simulador!$A$32:$T$550,13,0)," ")))</f>
        <v>0</v>
      </c>
      <c r="G32" s="199">
        <f>IF($H$11=0," ",IF(B31=$H$11,Simulador!$T$31,+IF(B32&gt;0,VLOOKUP(B32,Simulador!$A$32:$T$550,20,0)," ")))</f>
        <v>0</v>
      </c>
      <c r="H32" s="199">
        <f>IF($H$11=0," ",IF(B31=$H$11,Simulador!$V$31,+IF(B32&gt;0,VLOOKUP(B32,Simulador!$A$32:$Z$550,22,0)," ")))</f>
        <v>18708.493844677327</v>
      </c>
      <c r="P32" s="187"/>
    </row>
    <row r="33" spans="2:16" s="191" customFormat="1" ht="19.5" customHeight="1" x14ac:dyDescent="0.25">
      <c r="B33" s="190">
        <f t="shared" si="0"/>
        <v>16</v>
      </c>
      <c r="C33" s="198">
        <f>IF($H$11=0," ",IF(B32=$H$11,"TOTALES",+IF(B33&gt;0,VLOOKUP(B33,Simulador!$A$32:$T$550,3,0)," ")))</f>
        <v>46125</v>
      </c>
      <c r="D33" s="199">
        <f>IF($H$11=0," ",IF(B32=$H$11,Simulador!$J$33,+IF(B33&gt;0,VLOOKUP(B33,Simulador!$A$32:$T$550,11,0)," ")))</f>
        <v>18012.503844677325</v>
      </c>
      <c r="E33" s="199">
        <f>IF($H$11=0," ",IF(B32=$H$11,Simulador!$L$31,+IF(B33&gt;0,VLOOKUP(B33,Simulador!$A$32:$T$550,12,0)," ")))</f>
        <v>695.99</v>
      </c>
      <c r="F33" s="199">
        <f>IF($H$11=0," ",IF(B32=$H$11,Simulador!$M$31,+IF(B33&gt;0,VLOOKUP(B33,Simulador!$A$32:$T$550,13,0)," ")))</f>
        <v>0</v>
      </c>
      <c r="G33" s="199">
        <f>IF($H$11=0," ",IF(B32=$H$11,Simulador!$T$31,+IF(B33&gt;0,VLOOKUP(B33,Simulador!$A$32:$T$550,20,0)," ")))</f>
        <v>0</v>
      </c>
      <c r="H33" s="199">
        <f>IF($H$11=0," ",IF(B32=$H$11,Simulador!$V$31,+IF(B33&gt;0,VLOOKUP(B33,Simulador!$A$32:$Z$550,22,0)," ")))</f>
        <v>18708.493844677327</v>
      </c>
      <c r="P33" s="187"/>
    </row>
    <row r="34" spans="2:16" s="191" customFormat="1" ht="19.5" customHeight="1" x14ac:dyDescent="0.25">
      <c r="B34" s="190">
        <f t="shared" si="0"/>
        <v>17</v>
      </c>
      <c r="C34" s="198">
        <f>IF($H$11=0," ",IF(B33=$H$11,"TOTALES",+IF(B34&gt;0,VLOOKUP(B34,Simulador!$A$32:$T$550,3,0)," ")))</f>
        <v>46155</v>
      </c>
      <c r="D34" s="199">
        <f>IF($H$11=0," ",IF(B33=$H$11,Simulador!$J$33,+IF(B34&gt;0,VLOOKUP(B34,Simulador!$A$32:$T$550,11,0)," ")))</f>
        <v>18256.643844677328</v>
      </c>
      <c r="E34" s="199">
        <f>IF($H$11=0," ",IF(B33=$H$11,Simulador!$L$31,+IF(B34&gt;0,VLOOKUP(B34,Simulador!$A$32:$T$550,12,0)," ")))</f>
        <v>451.85</v>
      </c>
      <c r="F34" s="199">
        <f>IF($H$11=0," ",IF(B33=$H$11,Simulador!$M$31,+IF(B34&gt;0,VLOOKUP(B34,Simulador!$A$32:$T$550,13,0)," ")))</f>
        <v>0</v>
      </c>
      <c r="G34" s="199">
        <f>IF($H$11=0," ",IF(B33=$H$11,Simulador!$T$31,+IF(B34&gt;0,VLOOKUP(B34,Simulador!$A$32:$T$550,20,0)," ")))</f>
        <v>0</v>
      </c>
      <c r="H34" s="199">
        <f>IF($H$11=0," ",IF(B33=$H$11,Simulador!$V$31,+IF(B34&gt;0,VLOOKUP(B34,Simulador!$A$32:$Z$550,22,0)," ")))</f>
        <v>18708.493844677327</v>
      </c>
      <c r="P34" s="187"/>
    </row>
    <row r="35" spans="2:16" s="191" customFormat="1" ht="19.5" customHeight="1" x14ac:dyDescent="0.25">
      <c r="B35" s="190">
        <f t="shared" si="0"/>
        <v>18</v>
      </c>
      <c r="C35" s="198">
        <f>IF($H$11=0," ",IF(B34=$H$11,"TOTALES",+IF(B35&gt;0,VLOOKUP(B35,Simulador!$A$32:$T$550,3,0)," ")))</f>
        <v>46186</v>
      </c>
      <c r="D35" s="199">
        <f>IF($H$11=0," ",IF(B34=$H$11,Simulador!$J$33,+IF(B35&gt;0,VLOOKUP(B35,Simulador!$A$32:$T$550,11,0)," ")))</f>
        <v>18473.563844677326</v>
      </c>
      <c r="E35" s="199">
        <f>IF($H$11=0," ",IF(B34=$H$11,Simulador!$L$31,+IF(B35&gt;0,VLOOKUP(B35,Simulador!$A$32:$T$550,12,0)," ")))</f>
        <v>234.93</v>
      </c>
      <c r="F35" s="199">
        <f>IF($H$11=0," ",IF(B34=$H$11,Simulador!$M$31,+IF(B35&gt;0,VLOOKUP(B35,Simulador!$A$32:$T$550,13,0)," ")))</f>
        <v>0</v>
      </c>
      <c r="G35" s="199">
        <f>IF($H$11=0," ",IF(B34=$H$11,Simulador!$T$31,+IF(B35&gt;0,VLOOKUP(B35,Simulador!$A$32:$T$550,20,0)," ")))</f>
        <v>0</v>
      </c>
      <c r="H35" s="199">
        <f>IF($H$11=0," ",IF(B34=$H$11,Simulador!$V$31,+IF(B35&gt;0,VLOOKUP(B35,Simulador!$A$32:$Z$550,22,0)," ")))</f>
        <v>18708.493844677327</v>
      </c>
      <c r="P35" s="187"/>
    </row>
    <row r="36" spans="2:16" s="191" customFormat="1" ht="19.5" customHeight="1" x14ac:dyDescent="0.25">
      <c r="B36" s="190" t="str">
        <f t="shared" si="0"/>
        <v/>
      </c>
      <c r="C36" s="198" t="str">
        <f>IF($H$11=0," ",IF(B35=$H$11,"TOTALES",+IF(B36&gt;0,VLOOKUP(B36,Simulador!$A$32:$T$550,3,0)," ")))</f>
        <v>TOTALES</v>
      </c>
      <c r="D36" s="199">
        <f>IF($H$11=0," ",IF(B35=$H$11,Simulador!$J$33,+IF(B36&gt;0,VLOOKUP(B36,Simulador!$A$32:$T$550,11,0)," ")))</f>
        <v>300000</v>
      </c>
      <c r="E36" s="199">
        <f>IF($H$11=0," ",IF(B35=$H$11,Simulador!$L$31,+IF(B36&gt;0,VLOOKUP(B36,Simulador!$A$32:$T$550,12,0)," ")))</f>
        <v>36759.86</v>
      </c>
      <c r="F36" s="199">
        <f>IF($H$11=0," ",IF(B35=$H$11,Simulador!$M$31,+IF(B36&gt;0,VLOOKUP(B36,Simulador!$A$32:$T$550,13,0)," ")))</f>
        <v>0</v>
      </c>
      <c r="G36" s="199">
        <f>IF($H$11=0," ",IF(B35=$H$11,Simulador!$T$31,+IF(B36&gt;0,VLOOKUP(B36,Simulador!$A$32:$T$550,20,0)," ")))</f>
        <v>0</v>
      </c>
      <c r="H36" s="199">
        <f>IF($H$11=0," ",IF(B35=$H$11,Simulador!$V$31,+IF(B36&gt;0,VLOOKUP(B36,Simulador!$A$32:$Z$550,22,0)," ")))</f>
        <v>336752.88920419186</v>
      </c>
      <c r="P36" s="187"/>
    </row>
    <row r="37" spans="2:16" s="191" customFormat="1" ht="19.5" customHeight="1" x14ac:dyDescent="0.25">
      <c r="B37" s="190" t="str">
        <f t="shared" si="0"/>
        <v/>
      </c>
      <c r="C37" s="198" t="str">
        <f>IF($H$11=0," ",IF(B36=$H$11,"TOTALES",+IF(B37&gt;0,VLOOKUP(B37,Simulador!$A$32:$T$550,3,0)," ")))</f>
        <v/>
      </c>
      <c r="D37" s="199" t="str">
        <f>IF($H$11=0," ",IF(B36=$H$11,Simulador!$J$33,+IF(B37&gt;0,VLOOKUP(B37,Simulador!$A$32:$T$550,11,0)," ")))</f>
        <v/>
      </c>
      <c r="E37" s="199" t="str">
        <f>IF($H$11=0," ",IF(B36=$H$11,Simulador!$L$31,+IF(B37&gt;0,VLOOKUP(B37,Simulador!$A$32:$T$550,12,0)," ")))</f>
        <v/>
      </c>
      <c r="F37" s="199" t="str">
        <f>IF($H$11=0," ",IF(B36=$H$11,Simulador!$M$31,+IF(B37&gt;0,VLOOKUP(B37,Simulador!$A$32:$T$550,13,0)," ")))</f>
        <v/>
      </c>
      <c r="G37" s="199" t="str">
        <f>IF($H$11=0," ",IF(B36=$H$11,Simulador!$T$31,+IF(B37&gt;0,VLOOKUP(B37,Simulador!$A$32:$T$550,20,0)," ")))</f>
        <v/>
      </c>
      <c r="H37" s="199" t="str">
        <f>IF($H$11=0," ",IF(B36=$H$11,Simulador!$V$31,+IF(B37&gt;0,VLOOKUP(B37,Simulador!$A$32:$Z$550,22,0)," ")))</f>
        <v/>
      </c>
      <c r="P37" s="187"/>
    </row>
    <row r="38" spans="2:16" s="191" customFormat="1" ht="19.5" customHeight="1" x14ac:dyDescent="0.25">
      <c r="B38" s="190" t="str">
        <f t="shared" si="0"/>
        <v/>
      </c>
      <c r="C38" s="198" t="str">
        <f>IF($H$11=0," ",IF(B37=$H$11,"TOTALES",+IF(B38&gt;0,VLOOKUP(B38,Simulador!$A$32:$T$550,3,0)," ")))</f>
        <v/>
      </c>
      <c r="D38" s="199" t="str">
        <f>IF($H$11=0," ",IF(B37=$H$11,Simulador!$J$33,+IF(B38&gt;0,VLOOKUP(B38,Simulador!$A$32:$T$550,11,0)," ")))</f>
        <v/>
      </c>
      <c r="E38" s="199" t="str">
        <f>IF($H$11=0," ",IF(B37=$H$11,Simulador!$L$31,+IF(B38&gt;0,VLOOKUP(B38,Simulador!$A$32:$T$550,12,0)," ")))</f>
        <v/>
      </c>
      <c r="F38" s="199" t="str">
        <f>IF($H$11=0," ",IF(B37=$H$11,Simulador!$M$31,+IF(B38&gt;0,VLOOKUP(B38,Simulador!$A$32:$T$550,13,0)," ")))</f>
        <v/>
      </c>
      <c r="G38" s="199" t="str">
        <f>IF($H$11=0," ",IF(B37=$H$11,Simulador!$T$31,+IF(B38&gt;0,VLOOKUP(B38,Simulador!$A$32:$T$550,20,0)," ")))</f>
        <v/>
      </c>
      <c r="H38" s="199" t="str">
        <f>IF($H$11=0," ",IF(B37=$H$11,Simulador!$V$31,+IF(B38&gt;0,VLOOKUP(B38,Simulador!$A$32:$Z$550,22,0)," ")))</f>
        <v/>
      </c>
      <c r="P38" s="187"/>
    </row>
    <row r="39" spans="2:16" s="191" customFormat="1" ht="19.5" customHeight="1" x14ac:dyDescent="0.25">
      <c r="B39" s="190" t="str">
        <f t="shared" si="0"/>
        <v/>
      </c>
      <c r="C39" s="198" t="str">
        <f>IF($H$11=0," ",IF(B38=$H$11,"TOTALES",+IF(B39&gt;0,VLOOKUP(B39,Simulador!$A$32:$T$550,3,0)," ")))</f>
        <v/>
      </c>
      <c r="D39" s="199" t="str">
        <f>IF($H$11=0," ",IF(B38=$H$11,Simulador!$J$33,+IF(B39&gt;0,VLOOKUP(B39,Simulador!$A$32:$T$550,11,0)," ")))</f>
        <v/>
      </c>
      <c r="E39" s="199" t="str">
        <f>IF($H$11=0," ",IF(B38=$H$11,Simulador!$L$31,+IF(B39&gt;0,VLOOKUP(B39,Simulador!$A$32:$T$550,12,0)," ")))</f>
        <v/>
      </c>
      <c r="F39" s="199" t="str">
        <f>IF($H$11=0," ",IF(B38=$H$11,Simulador!$M$31,+IF(B39&gt;0,VLOOKUP(B39,Simulador!$A$32:$T$550,13,0)," ")))</f>
        <v/>
      </c>
      <c r="G39" s="199" t="str">
        <f>IF($H$11=0," ",IF(B38=$H$11,Simulador!$T$31,+IF(B39&gt;0,VLOOKUP(B39,Simulador!$A$32:$T$550,20,0)," ")))</f>
        <v/>
      </c>
      <c r="H39" s="199" t="str">
        <f>IF($H$11=0," ",IF(B38=$H$11,Simulador!$V$31,+IF(B39&gt;0,VLOOKUP(B39,Simulador!$A$32:$Z$550,22,0)," ")))</f>
        <v/>
      </c>
      <c r="P39" s="187"/>
    </row>
    <row r="40" spans="2:16" s="191" customFormat="1" ht="19.5" customHeight="1" x14ac:dyDescent="0.25">
      <c r="B40" s="190" t="str">
        <f t="shared" si="0"/>
        <v/>
      </c>
      <c r="C40" s="198" t="str">
        <f>IF($H$11=0," ",IF(B39=$H$11,"TOTALES",+IF(B40&gt;0,VLOOKUP(B40,Simulador!$A$32:$T$550,3,0)," ")))</f>
        <v/>
      </c>
      <c r="D40" s="199" t="str">
        <f>IF($H$11=0," ",IF(B39=$H$11,Simulador!$J$33,+IF(B40&gt;0,VLOOKUP(B40,Simulador!$A$32:$T$550,11,0)," ")))</f>
        <v/>
      </c>
      <c r="E40" s="199" t="str">
        <f>IF($H$11=0," ",IF(B39=$H$11,Simulador!$L$31,+IF(B40&gt;0,VLOOKUP(B40,Simulador!$A$32:$T$550,12,0)," ")))</f>
        <v/>
      </c>
      <c r="F40" s="199" t="str">
        <f>IF($H$11=0," ",IF(B39=$H$11,Simulador!$M$31,+IF(B40&gt;0,VLOOKUP(B40,Simulador!$A$32:$T$550,13,0)," ")))</f>
        <v/>
      </c>
      <c r="G40" s="199" t="str">
        <f>IF($H$11=0," ",IF(B39=$H$11,Simulador!$T$31,+IF(B40&gt;0,VLOOKUP(B40,Simulador!$A$32:$T$550,20,0)," ")))</f>
        <v/>
      </c>
      <c r="H40" s="199" t="str">
        <f>IF($H$11=0," ",IF(B39=$H$11,Simulador!$V$31,+IF(B40&gt;0,VLOOKUP(B40,Simulador!$A$32:$Z$550,22,0)," ")))</f>
        <v/>
      </c>
      <c r="P40" s="187"/>
    </row>
    <row r="41" spans="2:16" s="191" customFormat="1" ht="19.5" customHeight="1" x14ac:dyDescent="0.25">
      <c r="B41" s="190" t="str">
        <f t="shared" si="0"/>
        <v/>
      </c>
      <c r="C41" s="198" t="str">
        <f>IF($H$11=0," ",IF(B40=$H$11,"TOTALES",+IF(B41&gt;0,VLOOKUP(B41,Simulador!$A$32:$T$550,3,0)," ")))</f>
        <v/>
      </c>
      <c r="D41" s="199" t="str">
        <f>IF($H$11=0," ",IF(B40=$H$11,Simulador!$J$33,+IF(B41&gt;0,VLOOKUP(B41,Simulador!$A$32:$T$550,11,0)," ")))</f>
        <v/>
      </c>
      <c r="E41" s="199" t="str">
        <f>IF($H$11=0," ",IF(B40=$H$11,Simulador!$L$31,+IF(B41&gt;0,VLOOKUP(B41,Simulador!$A$32:$T$550,12,0)," ")))</f>
        <v/>
      </c>
      <c r="F41" s="199" t="str">
        <f>IF($H$11=0," ",IF(B40=$H$11,Simulador!$M$31,+IF(B41&gt;0,VLOOKUP(B41,Simulador!$A$32:$T$550,13,0)," ")))</f>
        <v/>
      </c>
      <c r="G41" s="199" t="str">
        <f>IF($H$11=0," ",IF(B40=$H$11,Simulador!$T$31,+IF(B41&gt;0,VLOOKUP(B41,Simulador!$A$32:$T$550,20,0)," ")))</f>
        <v/>
      </c>
      <c r="H41" s="199" t="str">
        <f>IF($H$11=0," ",IF(B40=$H$11,Simulador!$V$31,+IF(B41&gt;0,VLOOKUP(B41,Simulador!$A$32:$Z$550,22,0)," ")))</f>
        <v/>
      </c>
      <c r="P41" s="187"/>
    </row>
    <row r="42" spans="2:16" s="191" customFormat="1" ht="19.5" customHeight="1" x14ac:dyDescent="0.25">
      <c r="B42" s="190" t="str">
        <f t="shared" si="0"/>
        <v/>
      </c>
      <c r="C42" s="198" t="str">
        <f>IF($H$11=0," ",IF(B41=$H$11,"TOTALES",+IF(B42&gt;0,VLOOKUP(B42,Simulador!$A$32:$T$550,3,0)," ")))</f>
        <v/>
      </c>
      <c r="D42" s="199" t="str">
        <f>IF($H$11=0," ",IF(B41=$H$11,Simulador!$J$33,+IF(B42&gt;0,VLOOKUP(B42,Simulador!$A$32:$T$550,11,0)," ")))</f>
        <v/>
      </c>
      <c r="E42" s="199" t="str">
        <f>IF($H$11=0," ",IF(B41=$H$11,Simulador!$L$31,+IF(B42&gt;0,VLOOKUP(B42,Simulador!$A$32:$T$550,12,0)," ")))</f>
        <v/>
      </c>
      <c r="F42" s="199" t="str">
        <f>IF($H$11=0," ",IF(B41=$H$11,Simulador!$M$31,+IF(B42&gt;0,VLOOKUP(B42,Simulador!$A$32:$T$550,13,0)," ")))</f>
        <v/>
      </c>
      <c r="G42" s="199" t="str">
        <f>IF($H$11=0," ",IF(B41=$H$11,Simulador!$T$31,+IF(B42&gt;0,VLOOKUP(B42,Simulador!$A$32:$T$550,20,0)," ")))</f>
        <v/>
      </c>
      <c r="H42" s="199" t="str">
        <f>IF($H$11=0," ",IF(B41=$H$11,Simulador!$V$31,+IF(B42&gt;0,VLOOKUP(B42,Simulador!$A$32:$Z$550,22,0)," ")))</f>
        <v/>
      </c>
      <c r="P42" s="187"/>
    </row>
    <row r="43" spans="2:16" s="191" customFormat="1" ht="19.5" customHeight="1" x14ac:dyDescent="0.25">
      <c r="B43" s="190" t="str">
        <f t="shared" si="0"/>
        <v/>
      </c>
      <c r="C43" s="198" t="str">
        <f>IF($H$11=0," ",IF(B42=$H$11,"TOTALES",+IF(B43&gt;0,VLOOKUP(B43,Simulador!$A$32:$T$550,3,0)," ")))</f>
        <v/>
      </c>
      <c r="D43" s="199" t="str">
        <f>IF($H$11=0," ",IF(B42=$H$11,Simulador!$J$33,+IF(B43&gt;0,VLOOKUP(B43,Simulador!$A$32:$T$550,11,0)," ")))</f>
        <v/>
      </c>
      <c r="E43" s="199" t="str">
        <f>IF($H$11=0," ",IF(B42=$H$11,Simulador!$L$31,+IF(B43&gt;0,VLOOKUP(B43,Simulador!$A$32:$T$550,12,0)," ")))</f>
        <v/>
      </c>
      <c r="F43" s="199" t="str">
        <f>IF($H$11=0," ",IF(B42=$H$11,Simulador!$M$31,+IF(B43&gt;0,VLOOKUP(B43,Simulador!$A$32:$T$550,13,0)," ")))</f>
        <v/>
      </c>
      <c r="G43" s="199" t="str">
        <f>IF($H$11=0," ",IF(B42=$H$11,Simulador!$T$31,+IF(B43&gt;0,VLOOKUP(B43,Simulador!$A$32:$T$550,20,0)," ")))</f>
        <v/>
      </c>
      <c r="H43" s="199" t="str">
        <f>IF($H$11=0," ",IF(B42=$H$11,Simulador!$V$31,+IF(B43&gt;0,VLOOKUP(B43,Simulador!$A$32:$Z$550,22,0)," ")))</f>
        <v/>
      </c>
      <c r="P43" s="187"/>
    </row>
    <row r="44" spans="2:16" s="191" customFormat="1" ht="19.5" customHeight="1" x14ac:dyDescent="0.25">
      <c r="B44" s="190" t="str">
        <f t="shared" si="0"/>
        <v/>
      </c>
      <c r="C44" s="198" t="str">
        <f>IF($H$11=0," ",IF(B43=$H$11,"TOTALES",+IF(B44&gt;0,VLOOKUP(B44,Simulador!$A$32:$T$550,3,0)," ")))</f>
        <v/>
      </c>
      <c r="D44" s="199" t="str">
        <f>IF($H$11=0," ",IF(B43=$H$11,Simulador!$J$33,+IF(B44&gt;0,VLOOKUP(B44,Simulador!$A$32:$T$550,11,0)," ")))</f>
        <v/>
      </c>
      <c r="E44" s="199" t="str">
        <f>IF($H$11=0," ",IF(B43=$H$11,Simulador!$L$31,+IF(B44&gt;0,VLOOKUP(B44,Simulador!$A$32:$T$550,12,0)," ")))</f>
        <v/>
      </c>
      <c r="F44" s="199" t="str">
        <f>IF($H$11=0," ",IF(B43=$H$11,Simulador!$M$31,+IF(B44&gt;0,VLOOKUP(B44,Simulador!$A$32:$T$550,13,0)," ")))</f>
        <v/>
      </c>
      <c r="G44" s="199" t="str">
        <f>IF($H$11=0," ",IF(B43=$H$11,Simulador!$T$31,+IF(B44&gt;0,VLOOKUP(B44,Simulador!$A$32:$T$550,20,0)," ")))</f>
        <v/>
      </c>
      <c r="H44" s="199" t="str">
        <f>IF($H$11=0," ",IF(B43=$H$11,Simulador!$V$31,+IF(B44&gt;0,VLOOKUP(B44,Simulador!$A$32:$Z$550,22,0)," ")))</f>
        <v/>
      </c>
      <c r="P44" s="187"/>
    </row>
    <row r="45" spans="2:16" s="191" customFormat="1" ht="19.5" customHeight="1" x14ac:dyDescent="0.25">
      <c r="B45" s="190" t="str">
        <f t="shared" si="0"/>
        <v/>
      </c>
      <c r="C45" s="198" t="str">
        <f>IF($H$11=0," ",IF(B44=$H$11,"TOTALES",+IF(B45&gt;0,VLOOKUP(B45,Simulador!$A$32:$T$550,3,0)," ")))</f>
        <v/>
      </c>
      <c r="D45" s="199" t="str">
        <f>IF($H$11=0," ",IF(B44=$H$11,Simulador!$J$33,+IF(B45&gt;0,VLOOKUP(B45,Simulador!$A$32:$T$550,11,0)," ")))</f>
        <v/>
      </c>
      <c r="E45" s="199" t="str">
        <f>IF($H$11=0," ",IF(B44=$H$11,Simulador!$L$31,+IF(B45&gt;0,VLOOKUP(B45,Simulador!$A$32:$T$550,12,0)," ")))</f>
        <v/>
      </c>
      <c r="F45" s="199" t="str">
        <f>IF($H$11=0," ",IF(B44=$H$11,Simulador!$M$31,+IF(B45&gt;0,VLOOKUP(B45,Simulador!$A$32:$T$550,13,0)," ")))</f>
        <v/>
      </c>
      <c r="G45" s="199" t="str">
        <f>IF($H$11=0," ",IF(B44=$H$11,Simulador!$T$31,+IF(B45&gt;0,VLOOKUP(B45,Simulador!$A$32:$T$550,20,0)," ")))</f>
        <v/>
      </c>
      <c r="H45" s="199" t="str">
        <f>IF($H$11=0," ",IF(B44=$H$11,Simulador!$V$31,+IF(B45&gt;0,VLOOKUP(B45,Simulador!$A$32:$Z$550,22,0)," ")))</f>
        <v/>
      </c>
      <c r="P45" s="187"/>
    </row>
    <row r="46" spans="2:16" s="191" customFormat="1" ht="19.5" customHeight="1" x14ac:dyDescent="0.25">
      <c r="B46" s="190" t="str">
        <f t="shared" si="0"/>
        <v/>
      </c>
      <c r="C46" s="198" t="str">
        <f>IF($H$11=0," ",IF(B45=$H$11,"TOTALES",+IF(B46&gt;0,VLOOKUP(B46,Simulador!$A$32:$T$550,3,0)," ")))</f>
        <v/>
      </c>
      <c r="D46" s="199" t="str">
        <f>IF($H$11=0," ",IF(B45=$H$11,Simulador!$J$33,+IF(B46&gt;0,VLOOKUP(B46,Simulador!$A$32:$T$550,11,0)," ")))</f>
        <v/>
      </c>
      <c r="E46" s="199" t="str">
        <f>IF($H$11=0," ",IF(B45=$H$11,Simulador!$L$31,+IF(B46&gt;0,VLOOKUP(B46,Simulador!$A$32:$T$550,12,0)," ")))</f>
        <v/>
      </c>
      <c r="F46" s="199" t="str">
        <f>IF($H$11=0," ",IF(B45=$H$11,Simulador!$M$31,+IF(B46&gt;0,VLOOKUP(B46,Simulador!$A$32:$T$550,13,0)," ")))</f>
        <v/>
      </c>
      <c r="G46" s="199" t="str">
        <f>IF($H$11=0," ",IF(B45=$H$11,Simulador!$T$31,+IF(B46&gt;0,VLOOKUP(B46,Simulador!$A$32:$T$550,20,0)," ")))</f>
        <v/>
      </c>
      <c r="H46" s="199" t="str">
        <f>IF($H$11=0," ",IF(B45=$H$11,Simulador!$V$31,+IF(B46&gt;0,VLOOKUP(B46,Simulador!$A$32:$Z$550,22,0)," ")))</f>
        <v/>
      </c>
      <c r="P46" s="187"/>
    </row>
    <row r="47" spans="2:16" s="191" customFormat="1" ht="19.5" customHeight="1" x14ac:dyDescent="0.25">
      <c r="B47" s="190" t="str">
        <f t="shared" si="0"/>
        <v/>
      </c>
      <c r="C47" s="198" t="str">
        <f>IF($H$11=0," ",IF(B46=$H$11,"TOTALES",+IF(B47&gt;0,VLOOKUP(B47,Simulador!$A$32:$T$550,3,0)," ")))</f>
        <v/>
      </c>
      <c r="D47" s="199" t="str">
        <f>IF($H$11=0," ",IF(B46=$H$11,Simulador!$J$33,+IF(B47&gt;0,VLOOKUP(B47,Simulador!$A$32:$T$550,11,0)," ")))</f>
        <v/>
      </c>
      <c r="E47" s="199" t="str">
        <f>IF($H$11=0," ",IF(B46=$H$11,Simulador!$L$31,+IF(B47&gt;0,VLOOKUP(B47,Simulador!$A$32:$T$550,12,0)," ")))</f>
        <v/>
      </c>
      <c r="F47" s="199" t="str">
        <f>IF($H$11=0," ",IF(B46=$H$11,Simulador!$M$31,+IF(B47&gt;0,VLOOKUP(B47,Simulador!$A$32:$T$550,13,0)," ")))</f>
        <v/>
      </c>
      <c r="G47" s="199" t="str">
        <f>IF($H$11=0," ",IF(B46=$H$11,Simulador!$T$31,+IF(B47&gt;0,VLOOKUP(B47,Simulador!$A$32:$T$550,20,0)," ")))</f>
        <v/>
      </c>
      <c r="H47" s="199" t="str">
        <f>IF($H$11=0," ",IF(B46=$H$11,Simulador!$V$31,+IF(B47&gt;0,VLOOKUP(B47,Simulador!$A$32:$Z$550,22,0)," ")))</f>
        <v/>
      </c>
      <c r="P47" s="187"/>
    </row>
    <row r="48" spans="2:16" s="191" customFormat="1" ht="19.5" customHeight="1" x14ac:dyDescent="0.25">
      <c r="B48" s="190" t="str">
        <f t="shared" si="0"/>
        <v/>
      </c>
      <c r="C48" s="198" t="str">
        <f>IF($H$11=0," ",IF(B47=$H$11,"TOTALES",+IF(B48&gt;0,VLOOKUP(B48,Simulador!$A$32:$T$550,3,0)," ")))</f>
        <v/>
      </c>
      <c r="D48" s="199" t="str">
        <f>IF($H$11=0," ",IF(B47=$H$11,Simulador!$J$33,+IF(B48&gt;0,VLOOKUP(B48,Simulador!$A$32:$T$550,11,0)," ")))</f>
        <v/>
      </c>
      <c r="E48" s="199" t="str">
        <f>IF($H$11=0," ",IF(B47=$H$11,Simulador!$L$31,+IF(B48&gt;0,VLOOKUP(B48,Simulador!$A$32:$T$550,12,0)," ")))</f>
        <v/>
      </c>
      <c r="F48" s="199" t="str">
        <f>IF($H$11=0," ",IF(B47=$H$11,Simulador!$M$31,+IF(B48&gt;0,VLOOKUP(B48,Simulador!$A$32:$T$550,13,0)," ")))</f>
        <v/>
      </c>
      <c r="G48" s="199" t="str">
        <f>IF($H$11=0," ",IF(B47=$H$11,Simulador!$T$31,+IF(B48&gt;0,VLOOKUP(B48,Simulador!$A$32:$T$550,20,0)," ")))</f>
        <v/>
      </c>
      <c r="H48" s="199" t="str">
        <f>IF($H$11=0," ",IF(B47=$H$11,Simulador!$V$31,+IF(B48&gt;0,VLOOKUP(B48,Simulador!$A$32:$Z$550,22,0)," ")))</f>
        <v/>
      </c>
      <c r="P48" s="187"/>
    </row>
    <row r="49" spans="2:16" s="191" customFormat="1" ht="19.5" customHeight="1" x14ac:dyDescent="0.25">
      <c r="B49" s="190" t="str">
        <f t="shared" si="0"/>
        <v/>
      </c>
      <c r="C49" s="198" t="str">
        <f>IF($H$11=0," ",IF(B48=$H$11,"TOTALES",+IF(B49&gt;0,VLOOKUP(B49,Simulador!$A$32:$T$550,3,0)," ")))</f>
        <v/>
      </c>
      <c r="D49" s="199" t="str">
        <f>IF($H$11=0," ",IF(B48=$H$11,Simulador!$J$33,+IF(B49&gt;0,VLOOKUP(B49,Simulador!$A$32:$T$550,11,0)," ")))</f>
        <v/>
      </c>
      <c r="E49" s="199" t="str">
        <f>IF($H$11=0," ",IF(B48=$H$11,Simulador!$L$31,+IF(B49&gt;0,VLOOKUP(B49,Simulador!$A$32:$T$550,12,0)," ")))</f>
        <v/>
      </c>
      <c r="F49" s="199" t="str">
        <f>IF($H$11=0," ",IF(B48=$H$11,Simulador!$M$31,+IF(B49&gt;0,VLOOKUP(B49,Simulador!$A$32:$T$550,13,0)," ")))</f>
        <v/>
      </c>
      <c r="G49" s="199" t="str">
        <f>IF($H$11=0," ",IF(B48=$H$11,Simulador!$T$31,+IF(B49&gt;0,VLOOKUP(B49,Simulador!$A$32:$T$550,20,0)," ")))</f>
        <v/>
      </c>
      <c r="H49" s="199" t="str">
        <f>IF($H$11=0," ",IF(B48=$H$11,Simulador!$V$31,+IF(B49&gt;0,VLOOKUP(B49,Simulador!$A$32:$Z$550,22,0)," ")))</f>
        <v/>
      </c>
      <c r="P49" s="187"/>
    </row>
    <row r="50" spans="2:16" s="191" customFormat="1" ht="19.5" customHeight="1" x14ac:dyDescent="0.25">
      <c r="B50" s="190" t="str">
        <f t="shared" si="0"/>
        <v/>
      </c>
      <c r="C50" s="198" t="str">
        <f>IF($H$11=0," ",IF(B49=$H$11,"TOTALES",+IF(B50&gt;0,VLOOKUP(B50,Simulador!$A$32:$T$550,3,0)," ")))</f>
        <v/>
      </c>
      <c r="D50" s="199" t="str">
        <f>IF($H$11=0," ",IF(B49=$H$11,Simulador!$J$33,+IF(B50&gt;0,VLOOKUP(B50,Simulador!$A$32:$T$550,11,0)," ")))</f>
        <v/>
      </c>
      <c r="E50" s="199" t="str">
        <f>IF($H$11=0," ",IF(B49=$H$11,Simulador!$L$31,+IF(B50&gt;0,VLOOKUP(B50,Simulador!$A$32:$T$550,12,0)," ")))</f>
        <v/>
      </c>
      <c r="F50" s="199" t="str">
        <f>IF($H$11=0," ",IF(B49=$H$11,Simulador!$M$31,+IF(B50&gt;0,VLOOKUP(B50,Simulador!$A$32:$T$550,13,0)," ")))</f>
        <v/>
      </c>
      <c r="G50" s="199" t="str">
        <f>IF($H$11=0," ",IF(B49=$H$11,Simulador!$T$31,+IF(B50&gt;0,VLOOKUP(B50,Simulador!$A$32:$T$550,20,0)," ")))</f>
        <v/>
      </c>
      <c r="H50" s="199" t="str">
        <f>IF($H$11=0," ",IF(B49=$H$11,Simulador!$V$31,+IF(B50&gt;0,VLOOKUP(B50,Simulador!$A$32:$Z$550,22,0)," ")))</f>
        <v/>
      </c>
      <c r="P50" s="187"/>
    </row>
    <row r="51" spans="2:16" s="191" customFormat="1" ht="19.5" customHeight="1" x14ac:dyDescent="0.25">
      <c r="B51" s="190" t="str">
        <f t="shared" si="0"/>
        <v/>
      </c>
      <c r="C51" s="198" t="str">
        <f>IF($H$11=0," ",IF(B50=$H$11,"TOTALES",+IF(B51&gt;0,VLOOKUP(B51,Simulador!$A$32:$T$550,3,0)," ")))</f>
        <v/>
      </c>
      <c r="D51" s="199" t="str">
        <f>IF($H$11=0," ",IF(B50=$H$11,Simulador!$J$33,+IF(B51&gt;0,VLOOKUP(B51,Simulador!$A$32:$T$550,11,0)," ")))</f>
        <v/>
      </c>
      <c r="E51" s="199" t="str">
        <f>IF($H$11=0," ",IF(B50=$H$11,Simulador!$L$31,+IF(B51&gt;0,VLOOKUP(B51,Simulador!$A$32:$T$550,12,0)," ")))</f>
        <v/>
      </c>
      <c r="F51" s="199" t="str">
        <f>IF($H$11=0," ",IF(B50=$H$11,Simulador!$M$31,+IF(B51&gt;0,VLOOKUP(B51,Simulador!$A$32:$T$550,13,0)," ")))</f>
        <v/>
      </c>
      <c r="G51" s="199" t="str">
        <f>IF($H$11=0," ",IF(B50=$H$11,Simulador!$T$31,+IF(B51&gt;0,VLOOKUP(B51,Simulador!$A$32:$T$550,20,0)," ")))</f>
        <v/>
      </c>
      <c r="H51" s="199" t="str">
        <f>IF($H$11=0," ",IF(B50=$H$11,Simulador!$V$31,+IF(B51&gt;0,VLOOKUP(B51,Simulador!$A$32:$Z$550,22,0)," ")))</f>
        <v/>
      </c>
      <c r="P51" s="187"/>
    </row>
    <row r="52" spans="2:16" s="191" customFormat="1" ht="19.5" customHeight="1" x14ac:dyDescent="0.25">
      <c r="B52" s="190" t="str">
        <f t="shared" si="0"/>
        <v/>
      </c>
      <c r="C52" s="198" t="str">
        <f>IF($H$11=0," ",IF(B51=$H$11,"TOTALES",+IF(B52&gt;0,VLOOKUP(B52,Simulador!$A$32:$T$550,3,0)," ")))</f>
        <v/>
      </c>
      <c r="D52" s="199" t="str">
        <f>IF($H$11=0," ",IF(B51=$H$11,Simulador!$J$33,+IF(B52&gt;0,VLOOKUP(B52,Simulador!$A$32:$T$550,11,0)," ")))</f>
        <v/>
      </c>
      <c r="E52" s="199" t="str">
        <f>IF($H$11=0," ",IF(B51=$H$11,Simulador!$L$31,+IF(B52&gt;0,VLOOKUP(B52,Simulador!$A$32:$T$550,12,0)," ")))</f>
        <v/>
      </c>
      <c r="F52" s="199" t="str">
        <f>IF($H$11=0," ",IF(B51=$H$11,Simulador!$M$31,+IF(B52&gt;0,VLOOKUP(B52,Simulador!$A$32:$T$550,13,0)," ")))</f>
        <v/>
      </c>
      <c r="G52" s="199" t="str">
        <f>IF($H$11=0," ",IF(B51=$H$11,Simulador!$T$31,+IF(B52&gt;0,VLOOKUP(B52,Simulador!$A$32:$T$550,20,0)," ")))</f>
        <v/>
      </c>
      <c r="H52" s="199" t="str">
        <f>IF($H$11=0," ",IF(B51=$H$11,Simulador!$V$31,+IF(B52&gt;0,VLOOKUP(B52,Simulador!$A$32:$Z$550,22,0)," ")))</f>
        <v/>
      </c>
      <c r="P52" s="187"/>
    </row>
    <row r="53" spans="2:16" s="191" customFormat="1" ht="19.5" customHeight="1" x14ac:dyDescent="0.25">
      <c r="B53" s="190" t="str">
        <f t="shared" si="0"/>
        <v/>
      </c>
      <c r="C53" s="198" t="str">
        <f>IF($H$11=0," ",IF(B52=$H$11,"TOTALES",+IF(B53&gt;0,VLOOKUP(B53,Simulador!$A$32:$T$550,3,0)," ")))</f>
        <v/>
      </c>
      <c r="D53" s="199" t="str">
        <f>IF($H$11=0," ",IF(B52=$H$11,Simulador!$J$33,+IF(B53&gt;0,VLOOKUP(B53,Simulador!$A$32:$T$550,11,0)," ")))</f>
        <v/>
      </c>
      <c r="E53" s="199" t="str">
        <f>IF($H$11=0," ",IF(B52=$H$11,Simulador!$L$31,+IF(B53&gt;0,VLOOKUP(B53,Simulador!$A$32:$T$550,12,0)," ")))</f>
        <v/>
      </c>
      <c r="F53" s="199" t="str">
        <f>IF($H$11=0," ",IF(B52=$H$11,Simulador!$M$31,+IF(B53&gt;0,VLOOKUP(B53,Simulador!$A$32:$T$550,13,0)," ")))</f>
        <v/>
      </c>
      <c r="G53" s="199" t="str">
        <f>IF($H$11=0," ",IF(B52=$H$11,Simulador!$T$31,+IF(B53&gt;0,VLOOKUP(B53,Simulador!$A$32:$T$550,20,0)," ")))</f>
        <v/>
      </c>
      <c r="H53" s="199" t="str">
        <f>IF($H$11=0," ",IF(B52=$H$11,Simulador!$V$31,+IF(B53&gt;0,VLOOKUP(B53,Simulador!$A$32:$Z$550,22,0)," ")))</f>
        <v/>
      </c>
      <c r="P53" s="187"/>
    </row>
    <row r="54" spans="2:16" s="191" customFormat="1" ht="19.5" customHeight="1" x14ac:dyDescent="0.25">
      <c r="B54" s="190" t="str">
        <f t="shared" si="0"/>
        <v/>
      </c>
      <c r="C54" s="198" t="str">
        <f>IF($H$11=0," ",IF(B53=$H$11,"TOTALES",+IF(B54&gt;0,VLOOKUP(B54,Simulador!$A$32:$T$550,3,0)," ")))</f>
        <v/>
      </c>
      <c r="D54" s="199" t="str">
        <f>IF($H$11=0," ",IF(B53=$H$11,Simulador!$J$33,+IF(B54&gt;0,VLOOKUP(B54,Simulador!$A$32:$T$550,11,0)," ")))</f>
        <v/>
      </c>
      <c r="E54" s="199" t="str">
        <f>IF($H$11=0," ",IF(B53=$H$11,Simulador!$L$31,+IF(B54&gt;0,VLOOKUP(B54,Simulador!$A$32:$T$550,12,0)," ")))</f>
        <v/>
      </c>
      <c r="F54" s="199" t="str">
        <f>IF($H$11=0," ",IF(B53=$H$11,Simulador!$M$31,+IF(B54&gt;0,VLOOKUP(B54,Simulador!$A$32:$T$550,13,0)," ")))</f>
        <v/>
      </c>
      <c r="G54" s="199" t="str">
        <f>IF($H$11=0," ",IF(B53=$H$11,Simulador!$T$31,+IF(B54&gt;0,VLOOKUP(B54,Simulador!$A$32:$T$550,20,0)," ")))</f>
        <v/>
      </c>
      <c r="H54" s="199" t="str">
        <f>IF($H$11=0," ",IF(B53=$H$11,Simulador!$V$31,+IF(B54&gt;0,VLOOKUP(B54,Simulador!$A$32:$Z$550,22,0)," ")))</f>
        <v/>
      </c>
      <c r="P54" s="187"/>
    </row>
    <row r="55" spans="2:16" s="191" customFormat="1" ht="19.5" customHeight="1" x14ac:dyDescent="0.25">
      <c r="B55" s="190" t="str">
        <f t="shared" si="0"/>
        <v/>
      </c>
      <c r="C55" s="198" t="str">
        <f>IF($H$11=0," ",IF(B54=$H$11,"TOTALES",+IF(B55&gt;0,VLOOKUP(B55,Simulador!$A$32:$T$550,3,0)," ")))</f>
        <v/>
      </c>
      <c r="D55" s="199" t="str">
        <f>IF($H$11=0," ",IF(B54=$H$11,Simulador!$J$33,+IF(B55&gt;0,VLOOKUP(B55,Simulador!$A$32:$T$550,11,0)," ")))</f>
        <v/>
      </c>
      <c r="E55" s="199" t="str">
        <f>IF($H$11=0," ",IF(B54=$H$11,Simulador!$L$31,+IF(B55&gt;0,VLOOKUP(B55,Simulador!$A$32:$T$550,12,0)," ")))</f>
        <v/>
      </c>
      <c r="F55" s="199" t="str">
        <f>IF($H$11=0," ",IF(B54=$H$11,Simulador!$M$31,+IF(B55&gt;0,VLOOKUP(B55,Simulador!$A$32:$T$550,13,0)," ")))</f>
        <v/>
      </c>
      <c r="G55" s="199" t="str">
        <f>IF($H$11=0," ",IF(B54=$H$11,Simulador!$T$31,+IF(B55&gt;0,VLOOKUP(B55,Simulador!$A$32:$T$550,20,0)," ")))</f>
        <v/>
      </c>
      <c r="H55" s="199" t="str">
        <f>IF($H$11=0," ",IF(B54=$H$11,Simulador!$V$31,+IF(B55&gt;0,VLOOKUP(B55,Simulador!$A$32:$Z$550,22,0)," ")))</f>
        <v/>
      </c>
      <c r="P55" s="187"/>
    </row>
    <row r="56" spans="2:16" s="191" customFormat="1" ht="19.5" customHeight="1" x14ac:dyDescent="0.25">
      <c r="B56" s="190" t="str">
        <f t="shared" si="0"/>
        <v/>
      </c>
      <c r="C56" s="198" t="str">
        <f>IF($H$11=0," ",IF(B55=$H$11,"TOTALES",+IF(B56&gt;0,VLOOKUP(B56,Simulador!$A$32:$T$550,3,0)," ")))</f>
        <v/>
      </c>
      <c r="D56" s="199" t="str">
        <f>IF($H$11=0," ",IF(B55=$H$11,Simulador!$J$33,+IF(B56&gt;0,VLOOKUP(B56,Simulador!$A$32:$T$550,11,0)," ")))</f>
        <v/>
      </c>
      <c r="E56" s="199" t="str">
        <f>IF($H$11=0," ",IF(B55=$H$11,Simulador!$L$31,+IF(B56&gt;0,VLOOKUP(B56,Simulador!$A$32:$T$550,12,0)," ")))</f>
        <v/>
      </c>
      <c r="F56" s="199" t="str">
        <f>IF($H$11=0," ",IF(B55=$H$11,Simulador!$M$31,+IF(B56&gt;0,VLOOKUP(B56,Simulador!$A$32:$T$550,13,0)," ")))</f>
        <v/>
      </c>
      <c r="G56" s="199" t="str">
        <f>IF($H$11=0," ",IF(B55=$H$11,Simulador!$T$31,+IF(B56&gt;0,VLOOKUP(B56,Simulador!$A$32:$T$550,20,0)," ")))</f>
        <v/>
      </c>
      <c r="H56" s="199" t="str">
        <f>IF($H$11=0," ",IF(B55=$H$11,Simulador!$V$31,+IF(B56&gt;0,VLOOKUP(B56,Simulador!$A$32:$Z$550,22,0)," ")))</f>
        <v/>
      </c>
      <c r="P56" s="187"/>
    </row>
    <row r="57" spans="2:16" s="191" customFormat="1" ht="19.5" customHeight="1" x14ac:dyDescent="0.25">
      <c r="B57" s="190" t="str">
        <f t="shared" si="0"/>
        <v/>
      </c>
      <c r="C57" s="198" t="str">
        <f>IF($H$11=0," ",IF(B56=$H$11,"TOTALES",+IF(B57&gt;0,VLOOKUP(B57,Simulador!$A$32:$T$550,3,0)," ")))</f>
        <v/>
      </c>
      <c r="D57" s="199" t="str">
        <f>IF($H$11=0," ",IF(B56=$H$11,Simulador!$J$33,+IF(B57&gt;0,VLOOKUP(B57,Simulador!$A$32:$T$550,11,0)," ")))</f>
        <v/>
      </c>
      <c r="E57" s="199" t="str">
        <f>IF($H$11=0," ",IF(B56=$H$11,Simulador!$L$31,+IF(B57&gt;0,VLOOKUP(B57,Simulador!$A$32:$T$550,12,0)," ")))</f>
        <v/>
      </c>
      <c r="F57" s="199" t="str">
        <f>IF($H$11=0," ",IF(B56=$H$11,Simulador!$M$31,+IF(B57&gt;0,VLOOKUP(B57,Simulador!$A$32:$T$550,13,0)," ")))</f>
        <v/>
      </c>
      <c r="G57" s="199" t="str">
        <f>IF($H$11=0," ",IF(B56=$H$11,Simulador!$T$31,+IF(B57&gt;0,VLOOKUP(B57,Simulador!$A$32:$T$550,20,0)," ")))</f>
        <v/>
      </c>
      <c r="H57" s="199" t="str">
        <f>IF($H$11=0," ",IF(B56=$H$11,Simulador!$V$31,+IF(B57&gt;0,VLOOKUP(B57,Simulador!$A$32:$Z$550,22,0)," ")))</f>
        <v/>
      </c>
      <c r="P57" s="187"/>
    </row>
    <row r="58" spans="2:16" s="191" customFormat="1" ht="19.5" customHeight="1" x14ac:dyDescent="0.25">
      <c r="B58" s="190" t="str">
        <f t="shared" si="0"/>
        <v/>
      </c>
      <c r="C58" s="198" t="str">
        <f>IF($H$11=0," ",IF(B57=$H$11,"TOTALES",+IF(B58&gt;0,VLOOKUP(B58,Simulador!$A$32:$T$550,3,0)," ")))</f>
        <v/>
      </c>
      <c r="D58" s="199" t="str">
        <f>IF($H$11=0," ",IF(B57=$H$11,Simulador!$J$33,+IF(B58&gt;0,VLOOKUP(B58,Simulador!$A$32:$T$550,11,0)," ")))</f>
        <v/>
      </c>
      <c r="E58" s="199" t="str">
        <f>IF($H$11=0," ",IF(B57=$H$11,Simulador!$L$31,+IF(B58&gt;0,VLOOKUP(B58,Simulador!$A$32:$T$550,12,0)," ")))</f>
        <v/>
      </c>
      <c r="F58" s="199" t="str">
        <f>IF($H$11=0," ",IF(B57=$H$11,Simulador!$M$31,+IF(B58&gt;0,VLOOKUP(B58,Simulador!$A$32:$T$550,13,0)," ")))</f>
        <v/>
      </c>
      <c r="G58" s="199" t="str">
        <f>IF($H$11=0," ",IF(B57=$H$11,Simulador!$T$31,+IF(B58&gt;0,VLOOKUP(B58,Simulador!$A$32:$T$550,20,0)," ")))</f>
        <v/>
      </c>
      <c r="H58" s="199" t="str">
        <f>IF($H$11=0," ",IF(B57=$H$11,Simulador!$V$31,+IF(B58&gt;0,VLOOKUP(B58,Simulador!$A$32:$Z$550,22,0)," ")))</f>
        <v/>
      </c>
      <c r="P58" s="187"/>
    </row>
    <row r="59" spans="2:16" s="191" customFormat="1" ht="19.5" customHeight="1" x14ac:dyDescent="0.25">
      <c r="B59" s="190" t="str">
        <f t="shared" si="0"/>
        <v/>
      </c>
      <c r="C59" s="198" t="str">
        <f>IF($H$11=0," ",IF(B58=$H$11,"TOTALES",+IF(B59&gt;0,VLOOKUP(B59,Simulador!$A$32:$T$550,3,0)," ")))</f>
        <v/>
      </c>
      <c r="D59" s="199" t="str">
        <f>IF($H$11=0," ",IF(B58=$H$11,Simulador!$J$33,+IF(B59&gt;0,VLOOKUP(B59,Simulador!$A$32:$T$550,11,0)," ")))</f>
        <v/>
      </c>
      <c r="E59" s="199" t="str">
        <f>IF($H$11=0," ",IF(B58=$H$11,Simulador!$L$31,+IF(B59&gt;0,VLOOKUP(B59,Simulador!$A$32:$T$550,12,0)," ")))</f>
        <v/>
      </c>
      <c r="F59" s="199" t="str">
        <f>IF($H$11=0," ",IF(B58=$H$11,Simulador!$M$31,+IF(B59&gt;0,VLOOKUP(B59,Simulador!$A$32:$T$550,13,0)," ")))</f>
        <v/>
      </c>
      <c r="G59" s="199" t="str">
        <f>IF($H$11=0," ",IF(B58=$H$11,Simulador!$T$31,+IF(B59&gt;0,VLOOKUP(B59,Simulador!$A$32:$T$550,20,0)," ")))</f>
        <v/>
      </c>
      <c r="H59" s="199" t="str">
        <f>IF($H$11=0," ",IF(B58=$H$11,Simulador!$V$31,+IF(B59&gt;0,VLOOKUP(B59,Simulador!$A$32:$Z$550,22,0)," ")))</f>
        <v/>
      </c>
      <c r="P59" s="187"/>
    </row>
    <row r="60" spans="2:16" s="191" customFormat="1" ht="19.5" customHeight="1" x14ac:dyDescent="0.25">
      <c r="B60" s="190" t="str">
        <f t="shared" si="0"/>
        <v/>
      </c>
      <c r="C60" s="198" t="str">
        <f>IF($H$11=0," ",IF(B59=$H$11,"TOTALES",+IF(B60&gt;0,VLOOKUP(B60,Simulador!$A$32:$T$550,3,0)," ")))</f>
        <v/>
      </c>
      <c r="D60" s="199" t="str">
        <f>IF($H$11=0," ",IF(B59=$H$11,Simulador!$J$33,+IF(B60&gt;0,VLOOKUP(B60,Simulador!$A$32:$T$550,11,0)," ")))</f>
        <v/>
      </c>
      <c r="E60" s="199" t="str">
        <f>IF($H$11=0," ",IF(B59=$H$11,Simulador!$L$31,+IF(B60&gt;0,VLOOKUP(B60,Simulador!$A$32:$T$550,12,0)," ")))</f>
        <v/>
      </c>
      <c r="F60" s="199" t="str">
        <f>IF($H$11=0," ",IF(B59=$H$11,Simulador!$M$31,+IF(B60&gt;0,VLOOKUP(B60,Simulador!$A$32:$T$550,13,0)," ")))</f>
        <v/>
      </c>
      <c r="G60" s="199" t="str">
        <f>IF($H$11=0," ",IF(B59=$H$11,Simulador!$T$31,+IF(B60&gt;0,VLOOKUP(B60,Simulador!$A$32:$T$550,20,0)," ")))</f>
        <v/>
      </c>
      <c r="H60" s="199" t="str">
        <f>IF($H$11=0," ",IF(B59=$H$11,Simulador!$V$31,+IF(B60&gt;0,VLOOKUP(B60,Simulador!$A$32:$Z$550,22,0)," ")))</f>
        <v/>
      </c>
      <c r="P60" s="187"/>
    </row>
    <row r="61" spans="2:16" s="191" customFormat="1" ht="19.5" customHeight="1" x14ac:dyDescent="0.25">
      <c r="B61" s="190" t="str">
        <f t="shared" si="0"/>
        <v/>
      </c>
      <c r="C61" s="198" t="str">
        <f>IF($H$11=0," ",IF(B60=$H$11,"TOTALES",+IF(B61&gt;0,VLOOKUP(B61,Simulador!$A$32:$T$550,3,0)," ")))</f>
        <v/>
      </c>
      <c r="D61" s="199" t="str">
        <f>IF($H$11=0," ",IF(B60=$H$11,Simulador!$J$33,+IF(B61&gt;0,VLOOKUP(B61,Simulador!$A$32:$T$550,11,0)," ")))</f>
        <v/>
      </c>
      <c r="E61" s="199" t="str">
        <f>IF($H$11=0," ",IF(B60=$H$11,Simulador!$L$31,+IF(B61&gt;0,VLOOKUP(B61,Simulador!$A$32:$T$550,12,0)," ")))</f>
        <v/>
      </c>
      <c r="F61" s="199" t="str">
        <f>IF($H$11=0," ",IF(B60=$H$11,Simulador!$M$31,+IF(B61&gt;0,VLOOKUP(B61,Simulador!$A$32:$T$550,13,0)," ")))</f>
        <v/>
      </c>
      <c r="G61" s="199" t="str">
        <f>IF($H$11=0," ",IF(B60=$H$11,Simulador!$T$31,+IF(B61&gt;0,VLOOKUP(B61,Simulador!$A$32:$T$550,20,0)," ")))</f>
        <v/>
      </c>
      <c r="H61" s="199" t="str">
        <f>IF($H$11=0," ",IF(B60=$H$11,Simulador!$V$31,+IF(B61&gt;0,VLOOKUP(B61,Simulador!$A$32:$Z$550,22,0)," ")))</f>
        <v/>
      </c>
      <c r="P61" s="187"/>
    </row>
    <row r="62" spans="2:16" s="191" customFormat="1" ht="19.5" customHeight="1" x14ac:dyDescent="0.25">
      <c r="B62" s="190" t="str">
        <f t="shared" si="0"/>
        <v/>
      </c>
      <c r="C62" s="198" t="str">
        <f>IF($H$11=0," ",IF(B61=$H$11,"TOTALES",+IF(B62&gt;0,VLOOKUP(B62,Simulador!$A$32:$T$550,3,0)," ")))</f>
        <v/>
      </c>
      <c r="D62" s="199" t="str">
        <f>IF($H$11=0," ",IF(B61=$H$11,Simulador!$J$33,+IF(B62&gt;0,VLOOKUP(B62,Simulador!$A$32:$T$550,11,0)," ")))</f>
        <v/>
      </c>
      <c r="E62" s="199" t="str">
        <f>IF($H$11=0," ",IF(B61=$H$11,Simulador!$L$31,+IF(B62&gt;0,VLOOKUP(B62,Simulador!$A$32:$T$550,12,0)," ")))</f>
        <v/>
      </c>
      <c r="F62" s="199" t="str">
        <f>IF($H$11=0," ",IF(B61=$H$11,Simulador!$M$31,+IF(B62&gt;0,VLOOKUP(B62,Simulador!$A$32:$T$550,13,0)," ")))</f>
        <v/>
      </c>
      <c r="G62" s="199" t="str">
        <f>IF($H$11=0," ",IF(B61=$H$11,Simulador!$T$31,+IF(B62&gt;0,VLOOKUP(B62,Simulador!$A$32:$T$550,20,0)," ")))</f>
        <v/>
      </c>
      <c r="H62" s="199" t="str">
        <f>IF($H$11=0," ",IF(B61=$H$11,Simulador!$V$31,+IF(B62&gt;0,VLOOKUP(B62,Simulador!$A$32:$Z$550,22,0)," ")))</f>
        <v/>
      </c>
      <c r="P62" s="187"/>
    </row>
    <row r="63" spans="2:16" s="191" customFormat="1" ht="19.5" customHeight="1" x14ac:dyDescent="0.25">
      <c r="B63" s="190" t="str">
        <f t="shared" si="0"/>
        <v/>
      </c>
      <c r="C63" s="198" t="str">
        <f>IF($H$11=0," ",IF(B62=$H$11,"TOTALES",+IF(B63&gt;0,VLOOKUP(B63,Simulador!$A$32:$T$550,3,0)," ")))</f>
        <v/>
      </c>
      <c r="D63" s="199" t="str">
        <f>IF($H$11=0," ",IF(B62=$H$11,Simulador!$J$33,+IF(B63&gt;0,VLOOKUP(B63,Simulador!$A$32:$T$550,11,0)," ")))</f>
        <v/>
      </c>
      <c r="E63" s="199" t="str">
        <f>IF($H$11=0," ",IF(B62=$H$11,Simulador!$L$31,+IF(B63&gt;0,VLOOKUP(B63,Simulador!$A$32:$T$550,12,0)," ")))</f>
        <v/>
      </c>
      <c r="F63" s="199" t="str">
        <f>IF($H$11=0," ",IF(B62=$H$11,Simulador!$M$31,+IF(B63&gt;0,VLOOKUP(B63,Simulador!$A$32:$T$550,13,0)," ")))</f>
        <v/>
      </c>
      <c r="G63" s="199" t="str">
        <f>IF($H$11=0," ",IF(B62=$H$11,Simulador!$T$31,+IF(B63&gt;0,VLOOKUP(B63,Simulador!$A$32:$T$550,20,0)," ")))</f>
        <v/>
      </c>
      <c r="H63" s="199" t="str">
        <f>IF($H$11=0," ",IF(B62=$H$11,Simulador!$V$31,+IF(B63&gt;0,VLOOKUP(B63,Simulador!$A$32:$Z$550,22,0)," ")))</f>
        <v/>
      </c>
      <c r="P63" s="187"/>
    </row>
    <row r="64" spans="2:16" ht="19.5" customHeight="1" x14ac:dyDescent="0.25">
      <c r="B64" s="190" t="str">
        <f t="shared" si="0"/>
        <v/>
      </c>
      <c r="C64" s="198" t="str">
        <f>IF($H$11=0," ",IF(B63=$H$11,"TOTALES",+IF(B64&gt;0,VLOOKUP(B64,Simulador!$A$32:$T$550,3,0)," ")))</f>
        <v/>
      </c>
      <c r="D64" s="199" t="str">
        <f>IF($H$11=0," ",IF(B63=$H$11,Simulador!$J$33,+IF(B64&gt;0,VLOOKUP(B64,Simulador!$A$32:$T$550,11,0)," ")))</f>
        <v/>
      </c>
      <c r="E64" s="199" t="str">
        <f>IF($H$11=0," ",IF(B63=$H$11,Simulador!$L$31,+IF(B64&gt;0,VLOOKUP(B64,Simulador!$A$32:$T$550,12,0)," ")))</f>
        <v/>
      </c>
      <c r="F64" s="199" t="str">
        <f>IF($H$11=0," ",IF(B63=$H$11,Simulador!$M$31,+IF(B64&gt;0,VLOOKUP(B64,Simulador!$A$32:$T$550,13,0)," ")))</f>
        <v/>
      </c>
      <c r="G64" s="199" t="str">
        <f>IF($H$11=0," ",IF(B63=$H$11,Simulador!$T$31,+IF(B64&gt;0,VLOOKUP(B64,Simulador!$A$32:$T$550,20,0)," ")))</f>
        <v/>
      </c>
      <c r="H64" s="199" t="str">
        <f>IF($H$11=0," ",IF(B63=$H$11,Simulador!$V$31,+IF(B64&gt;0,VLOOKUP(B64,Simulador!$A$32:$Z$550,22,0)," ")))</f>
        <v/>
      </c>
    </row>
    <row r="65" spans="2:8" ht="19.5" customHeight="1" x14ac:dyDescent="0.25">
      <c r="B65" s="190" t="str">
        <f t="shared" si="0"/>
        <v/>
      </c>
      <c r="C65" s="198" t="str">
        <f>IF($H$11=0," ",IF(B64=$H$11,"TOTALES",+IF(B65&gt;0,VLOOKUP(B65,Simulador!$A$32:$T$550,3,0)," ")))</f>
        <v/>
      </c>
      <c r="D65" s="199" t="str">
        <f>IF($H$11=0," ",IF(B64=$H$11,Simulador!$J$33,+IF(B65&gt;0,VLOOKUP(B65,Simulador!$A$32:$T$550,11,0)," ")))</f>
        <v/>
      </c>
      <c r="E65" s="199" t="str">
        <f>IF($H$11=0," ",IF(B64=$H$11,Simulador!$L$31,+IF(B65&gt;0,VLOOKUP(B65,Simulador!$A$32:$T$550,12,0)," ")))</f>
        <v/>
      </c>
      <c r="F65" s="199" t="str">
        <f>IF($H$11=0," ",IF(B64=$H$11,Simulador!$M$31,+IF(B65&gt;0,VLOOKUP(B65,Simulador!$A$32:$T$550,13,0)," ")))</f>
        <v/>
      </c>
      <c r="G65" s="199" t="str">
        <f>IF($H$11=0," ",IF(B64=$H$11,Simulador!$T$31,+IF(B65&gt;0,VLOOKUP(B65,Simulador!$A$32:$T$550,20,0)," ")))</f>
        <v/>
      </c>
      <c r="H65" s="199" t="str">
        <f>IF($H$11=0," ",IF(B64=$H$11,Simulador!$V$31,+IF(B65&gt;0,VLOOKUP(B65,Simulador!$A$32:$Z$550,22,0)," ")))</f>
        <v/>
      </c>
    </row>
    <row r="66" spans="2:8" ht="19.5" customHeight="1" x14ac:dyDescent="0.25">
      <c r="B66" s="190" t="str">
        <f t="shared" si="0"/>
        <v/>
      </c>
      <c r="C66" s="198" t="str">
        <f>IF($H$11=0," ",IF(B65=$H$11,"TOTALES",+IF(B66&gt;0,VLOOKUP(B66,Simulador!$A$32:$T$550,3,0)," ")))</f>
        <v/>
      </c>
      <c r="D66" s="199" t="str">
        <f>IF($H$11=0," ",IF(B65=$H$11,Simulador!$J$33,+IF(B66&gt;0,VLOOKUP(B66,Simulador!$A$32:$T$550,11,0)," ")))</f>
        <v/>
      </c>
      <c r="E66" s="199" t="str">
        <f>IF($H$11=0," ",IF(B65=$H$11,Simulador!$L$31,+IF(B66&gt;0,VLOOKUP(B66,Simulador!$A$32:$T$550,12,0)," ")))</f>
        <v/>
      </c>
      <c r="F66" s="199" t="str">
        <f>IF($H$11=0," ",IF(B65=$H$11,Simulador!$M$31,+IF(B66&gt;0,VLOOKUP(B66,Simulador!$A$32:$T$550,13,0)," ")))</f>
        <v/>
      </c>
      <c r="G66" s="199" t="str">
        <f>IF($H$11=0," ",IF(B65=$H$11,Simulador!$T$31,+IF(B66&gt;0,VLOOKUP(B66,Simulador!$A$32:$T$550,20,0)," ")))</f>
        <v/>
      </c>
      <c r="H66" s="199" t="str">
        <f>IF($H$11=0," ",IF(B65=$H$11,Simulador!$V$31,+IF(B66&gt;0,VLOOKUP(B66,Simulador!$A$32:$Z$550,22,0)," ")))</f>
        <v/>
      </c>
    </row>
    <row r="67" spans="2:8" ht="19.5" customHeight="1" x14ac:dyDescent="0.25">
      <c r="B67" s="190" t="str">
        <f t="shared" si="0"/>
        <v/>
      </c>
      <c r="C67" s="198" t="str">
        <f>IF($H$11=0," ",IF(B66=$H$11,"TOTALES",+IF(B67&gt;0,VLOOKUP(B67,Simulador!$A$32:$T$550,3,0)," ")))</f>
        <v/>
      </c>
      <c r="D67" s="199" t="str">
        <f>IF($H$11=0," ",IF(B66=$H$11,Simulador!$J$33,+IF(B67&gt;0,VLOOKUP(B67,Simulador!$A$32:$T$550,11,0)," ")))</f>
        <v/>
      </c>
      <c r="E67" s="199" t="str">
        <f>IF($H$11=0," ",IF(B66=$H$11,Simulador!$L$31,+IF(B67&gt;0,VLOOKUP(B67,Simulador!$A$32:$T$550,12,0)," ")))</f>
        <v/>
      </c>
      <c r="F67" s="199" t="str">
        <f>IF($H$11=0," ",IF(B66=$H$11,Simulador!$M$31,+IF(B67&gt;0,VLOOKUP(B67,Simulador!$A$32:$T$550,13,0)," ")))</f>
        <v/>
      </c>
      <c r="G67" s="199" t="str">
        <f>IF($H$11=0," ",IF(B66=$H$11,Simulador!$T$31,+IF(B67&gt;0,VLOOKUP(B67,Simulador!$A$32:$T$550,20,0)," ")))</f>
        <v/>
      </c>
      <c r="H67" s="199" t="str">
        <f>IF($H$11=0," ",IF(B66=$H$11,#REF!,+IF(B67&gt;0,VLOOKUP(B67,Simulador!$A$32:$Z$550,22,0)," ")))</f>
        <v/>
      </c>
    </row>
    <row r="68" spans="2:8" ht="13.2" x14ac:dyDescent="0.25">
      <c r="B68" s="190" t="str">
        <f t="shared" si="0"/>
        <v/>
      </c>
      <c r="C68" s="198" t="str">
        <f>IF($H$11=0," ",IF(B67=$H$11,"TOTALES",+IF(B68&gt;0,VLOOKUP(B68,Simulador!$A$32:$T$550,3,0)," ")))</f>
        <v/>
      </c>
      <c r="D68" s="199" t="str">
        <f>IF($H$11=0," ",IF(B67=$H$11,Simulador!$J$33,+IF(B68&gt;0,VLOOKUP(B68,Simulador!$A$32:$T$550,11,0)," ")))</f>
        <v/>
      </c>
      <c r="E68" s="199" t="str">
        <f>IF($H$11=0," ",IF(B67=$H$11,Simulador!$L$31,+IF(B68&gt;0,VLOOKUP(B68,Simulador!$A$32:$T$550,12,0)," ")))</f>
        <v/>
      </c>
      <c r="F68" s="199" t="str">
        <f>IF($H$11=0," ",IF(B67=$H$11,Simulador!$M$31,+IF(B68&gt;0,VLOOKUP(B68,Simulador!$A$32:$T$550,13,0)," ")))</f>
        <v/>
      </c>
      <c r="G68" s="199" t="str">
        <f>IF($H$11=0," ",IF(B67=$H$11,Simulador!$T$31,+IF(B68&gt;0,VLOOKUP(B68,Simulador!$A$32:$T$550,20,0)," ")))</f>
        <v/>
      </c>
      <c r="H68" s="199" t="str">
        <f>IF($H$11=0," ",IF(B67=$H$11,#REF!,+IF(B68&gt;0,VLOOKUP(B68,Simulador!$A$32:$Z$550,22,0)," ")))</f>
        <v/>
      </c>
    </row>
    <row r="69" spans="2:8" ht="13.2" x14ac:dyDescent="0.25">
      <c r="B69" s="190"/>
      <c r="D69" s="199"/>
      <c r="E69" s="199"/>
      <c r="F69" s="199"/>
      <c r="G69" s="199"/>
      <c r="H69" s="199"/>
    </row>
    <row r="70" spans="2:8" ht="13.2" hidden="1" x14ac:dyDescent="0.25">
      <c r="B70" s="190"/>
      <c r="D70" s="199"/>
      <c r="E70" s="199"/>
      <c r="F70" s="199"/>
      <c r="G70" s="199"/>
      <c r="H70" s="199"/>
    </row>
    <row r="71" spans="2:8" ht="13.2" hidden="1" x14ac:dyDescent="0.25">
      <c r="B71" s="190"/>
      <c r="D71" s="199"/>
      <c r="E71" s="199"/>
      <c r="F71" s="199"/>
      <c r="G71" s="199"/>
      <c r="H71" s="199"/>
    </row>
    <row r="72" spans="2:8" ht="13.2" hidden="1" x14ac:dyDescent="0.25">
      <c r="B72" s="190"/>
      <c r="D72" s="199"/>
      <c r="E72" s="199"/>
      <c r="F72" s="199"/>
      <c r="G72" s="199"/>
      <c r="H72" s="199"/>
    </row>
    <row r="73" spans="2:8" ht="13.2" hidden="1" x14ac:dyDescent="0.25">
      <c r="B73" s="190"/>
      <c r="D73" s="199"/>
      <c r="E73" s="199"/>
      <c r="F73" s="199"/>
      <c r="G73" s="199"/>
      <c r="H73" s="199"/>
    </row>
    <row r="74" spans="2:8" ht="13.2" hidden="1" x14ac:dyDescent="0.25">
      <c r="B74" s="190"/>
      <c r="D74" s="199"/>
      <c r="E74" s="199"/>
      <c r="F74" s="199"/>
      <c r="G74" s="199"/>
      <c r="H74" s="199"/>
    </row>
    <row r="75" spans="2:8" ht="13.2" hidden="1" x14ac:dyDescent="0.25">
      <c r="B75" s="190"/>
      <c r="D75" s="199"/>
      <c r="E75" s="199"/>
      <c r="F75" s="199"/>
      <c r="G75" s="199"/>
      <c r="H75" s="199"/>
    </row>
    <row r="76" spans="2:8" ht="13.2" hidden="1" x14ac:dyDescent="0.25">
      <c r="B76" s="190"/>
      <c r="D76" s="199"/>
      <c r="E76" s="199"/>
      <c r="F76" s="199"/>
      <c r="G76" s="199"/>
      <c r="H76" s="199"/>
    </row>
    <row r="77" spans="2:8" ht="13.2" hidden="1" x14ac:dyDescent="0.25">
      <c r="B77" s="190"/>
      <c r="D77" s="199"/>
      <c r="E77" s="199"/>
      <c r="F77" s="199"/>
      <c r="G77" s="199"/>
      <c r="H77" s="199"/>
    </row>
    <row r="78" spans="2:8" ht="13.2" hidden="1" x14ac:dyDescent="0.25">
      <c r="B78" s="190"/>
      <c r="D78" s="199"/>
      <c r="E78" s="199"/>
      <c r="F78" s="199"/>
      <c r="G78" s="199"/>
      <c r="H78" s="199"/>
    </row>
    <row r="79" spans="2:8" ht="13.2" hidden="1" x14ac:dyDescent="0.25">
      <c r="B79" s="190"/>
      <c r="D79" s="199"/>
      <c r="E79" s="199"/>
      <c r="F79" s="199"/>
      <c r="G79" s="199"/>
      <c r="H79" s="199"/>
    </row>
    <row r="80" spans="2:8" ht="13.2" hidden="1" x14ac:dyDescent="0.25">
      <c r="B80" s="190"/>
      <c r="D80" s="199"/>
      <c r="E80" s="199"/>
      <c r="F80" s="199"/>
      <c r="G80" s="199"/>
      <c r="H80" s="199"/>
    </row>
    <row r="81" spans="2:8" ht="13.2" hidden="1" x14ac:dyDescent="0.25">
      <c r="B81" s="190"/>
      <c r="D81" s="199"/>
      <c r="E81" s="199"/>
      <c r="F81" s="199"/>
      <c r="G81" s="199"/>
      <c r="H81" s="199"/>
    </row>
    <row r="82" spans="2:8" ht="13.2" hidden="1" x14ac:dyDescent="0.25">
      <c r="B82" s="190"/>
      <c r="D82" s="199"/>
      <c r="E82" s="199"/>
      <c r="F82" s="199"/>
      <c r="G82" s="199"/>
      <c r="H82" s="199"/>
    </row>
    <row r="83" spans="2:8" ht="13.2" hidden="1" x14ac:dyDescent="0.25">
      <c r="B83" s="190"/>
      <c r="D83" s="199"/>
      <c r="E83" s="199"/>
      <c r="F83" s="199"/>
      <c r="G83" s="199"/>
      <c r="H83" s="199"/>
    </row>
    <row r="84" spans="2:8" ht="13.2" hidden="1" x14ac:dyDescent="0.25">
      <c r="B84" s="190"/>
      <c r="D84" s="199"/>
      <c r="E84" s="199"/>
      <c r="F84" s="199"/>
      <c r="G84" s="199"/>
      <c r="H84" s="199"/>
    </row>
    <row r="85" spans="2:8" ht="13.2" hidden="1" x14ac:dyDescent="0.25">
      <c r="B85" s="190"/>
      <c r="D85" s="199"/>
      <c r="E85" s="199"/>
      <c r="F85" s="199"/>
      <c r="G85" s="199"/>
      <c r="H85" s="199"/>
    </row>
    <row r="86" spans="2:8" ht="13.2" hidden="1" x14ac:dyDescent="0.25">
      <c r="B86" s="190"/>
      <c r="D86" s="199"/>
      <c r="E86" s="199"/>
      <c r="F86" s="199"/>
      <c r="G86" s="199"/>
      <c r="H86" s="199"/>
    </row>
    <row r="87" spans="2:8" ht="13.2" hidden="1" x14ac:dyDescent="0.25">
      <c r="B87" s="190"/>
      <c r="D87" s="199"/>
      <c r="E87" s="199"/>
      <c r="F87" s="199"/>
      <c r="G87" s="199"/>
      <c r="H87" s="199"/>
    </row>
    <row r="88" spans="2:8" ht="13.2" hidden="1" x14ac:dyDescent="0.25">
      <c r="B88" s="190"/>
      <c r="D88" s="199"/>
      <c r="E88" s="199"/>
      <c r="F88" s="199"/>
      <c r="G88" s="199"/>
      <c r="H88" s="199"/>
    </row>
    <row r="89" spans="2:8" ht="13.2" hidden="1" x14ac:dyDescent="0.25">
      <c r="B89" s="190"/>
      <c r="D89" s="199"/>
      <c r="E89" s="199"/>
      <c r="F89" s="199"/>
      <c r="G89" s="199"/>
      <c r="H89" s="199"/>
    </row>
    <row r="90" spans="2:8" ht="13.2" hidden="1" x14ac:dyDescent="0.25">
      <c r="B90" s="190"/>
      <c r="D90" s="199"/>
      <c r="E90" s="199"/>
      <c r="F90" s="199"/>
      <c r="G90" s="199"/>
      <c r="H90" s="199"/>
    </row>
    <row r="91" spans="2:8" ht="13.2" hidden="1" x14ac:dyDescent="0.25">
      <c r="B91" s="190"/>
      <c r="D91" s="199"/>
      <c r="E91" s="199"/>
      <c r="F91" s="199"/>
      <c r="G91" s="199"/>
      <c r="H91" s="199"/>
    </row>
    <row r="92" spans="2:8" ht="13.2" hidden="1" x14ac:dyDescent="0.25">
      <c r="B92" s="190"/>
      <c r="D92" s="199"/>
      <c r="E92" s="199"/>
      <c r="F92" s="199"/>
      <c r="G92" s="199"/>
      <c r="H92" s="199"/>
    </row>
    <row r="93" spans="2:8" ht="13.2" hidden="1" x14ac:dyDescent="0.25">
      <c r="B93" s="190"/>
      <c r="D93" s="199"/>
      <c r="E93" s="199"/>
      <c r="F93" s="199"/>
      <c r="G93" s="199"/>
      <c r="H93" s="199"/>
    </row>
    <row r="1048564" spans="13:13" ht="12.45" hidden="1" customHeight="1" x14ac:dyDescent="0.25">
      <c r="M1048564" s="186"/>
    </row>
    <row r="1048565" spans="13:13" ht="12.45" hidden="1" customHeight="1" x14ac:dyDescent="0.25">
      <c r="M1048565" s="186"/>
    </row>
    <row r="1048566" spans="13:13" ht="12.45" hidden="1" customHeight="1" x14ac:dyDescent="0.25">
      <c r="M1048566" s="186"/>
    </row>
    <row r="1048567" spans="13:13" ht="12.45" hidden="1" customHeight="1" x14ac:dyDescent="0.25">
      <c r="M1048567" s="186"/>
    </row>
    <row r="1048568" spans="13:13" ht="12.45" hidden="1" customHeight="1" x14ac:dyDescent="0.25">
      <c r="M1048568" s="186"/>
    </row>
    <row r="1048569" spans="13:13" ht="12.45" hidden="1" customHeight="1" x14ac:dyDescent="0.25">
      <c r="M1048569" s="186"/>
    </row>
    <row r="1048570" spans="13:13" ht="12.45" hidden="1" customHeight="1" x14ac:dyDescent="0.25">
      <c r="M1048570" s="186"/>
    </row>
    <row r="1048571" spans="13:13" ht="12.45" hidden="1" customHeight="1" x14ac:dyDescent="0.25">
      <c r="M1048571" s="186"/>
    </row>
    <row r="1048572" spans="13:13" ht="12.45" hidden="1" customHeight="1" x14ac:dyDescent="0.25">
      <c r="M1048572" s="186"/>
    </row>
    <row r="1048573" spans="13:13" ht="12.45" hidden="1" customHeight="1" x14ac:dyDescent="0.25">
      <c r="M1048573" s="186"/>
    </row>
    <row r="1048574" spans="13:13" ht="12.45" hidden="1" customHeight="1" x14ac:dyDescent="0.25">
      <c r="M1048574" s="186"/>
    </row>
    <row r="1048575" spans="13:13" ht="12.45" hidden="1" customHeight="1" x14ac:dyDescent="0.25">
      <c r="M1048575" s="186"/>
    </row>
    <row r="1048576" spans="13:13" ht="21" hidden="1" customHeight="1" x14ac:dyDescent="0.25">
      <c r="M1048576" s="186"/>
    </row>
  </sheetData>
  <dataConsolidate/>
  <mergeCells count="14">
    <mergeCell ref="B14:C14"/>
    <mergeCell ref="F14:G14"/>
    <mergeCell ref="B5:H5"/>
    <mergeCell ref="B6:H6"/>
    <mergeCell ref="B9:C9"/>
    <mergeCell ref="B10:C10"/>
    <mergeCell ref="B11:C11"/>
    <mergeCell ref="B12:C12"/>
    <mergeCell ref="B13:C13"/>
    <mergeCell ref="F9:G9"/>
    <mergeCell ref="F10:G10"/>
    <mergeCell ref="F11:G11"/>
    <mergeCell ref="F12:G12"/>
    <mergeCell ref="F13:G13"/>
  </mergeCells>
  <conditionalFormatting sqref="C18:H65 D66:H204 C66:C1048576">
    <cfRule type="expression" dxfId="0" priority="1">
      <formula>$C18="TOTALES"</formula>
    </cfRule>
  </conditionalFormatting>
  <pageMargins left="0.7" right="0.7" top="0.75" bottom="0.75" header="0.3" footer="0.3"/>
  <pageSetup paperSize="9" orientation="portrait" horizontalDpi="360" verticalDpi="360" r:id="rId1"/>
  <headerFooter>
    <oddFooter>&amp;C_x000D_&amp;1#&amp;"Calibri"&amp;8&amp;K000000 Información Interna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F4ADD4-9C58-49FC-8664-03D6D02ACCF2}">
  <sheetPr codeName="Hoja4"/>
  <dimension ref="A2:CP275"/>
  <sheetViews>
    <sheetView showGridLines="0" topLeftCell="A3" zoomScale="70" zoomScaleNormal="70" workbookViewId="0">
      <selection activeCell="H10" sqref="H10"/>
    </sheetView>
  </sheetViews>
  <sheetFormatPr baseColWidth="10" defaultColWidth="11.44140625" defaultRowHeight="13.8" outlineLevelRow="1" x14ac:dyDescent="0.3"/>
  <cols>
    <col min="1" max="2" width="3.33203125" style="35" customWidth="1"/>
    <col min="3" max="3" width="13.44140625" style="36" customWidth="1"/>
    <col min="4" max="4" width="6.44140625" style="36" customWidth="1"/>
    <col min="5" max="6" width="10.44140625" style="36" customWidth="1"/>
    <col min="7" max="7" width="8.5546875" style="36" customWidth="1"/>
    <col min="8" max="8" width="9.6640625" style="36" customWidth="1"/>
    <col min="9" max="9" width="9.33203125" style="36" bestFit="1" customWidth="1"/>
    <col min="10" max="10" width="12.44140625" style="36" bestFit="1" customWidth="1"/>
    <col min="11" max="11" width="8.6640625" style="36" customWidth="1"/>
    <col min="12" max="12" width="10.5546875" style="36" customWidth="1"/>
    <col min="13" max="13" width="9.6640625" style="36" customWidth="1"/>
    <col min="14" max="14" width="8" style="36" customWidth="1"/>
    <col min="15" max="15" width="15.33203125" style="36" customWidth="1"/>
    <col min="16" max="16" width="11.44140625" style="36" customWidth="1"/>
    <col min="17" max="17" width="15.44140625" style="36" bestFit="1" customWidth="1"/>
    <col min="18" max="19" width="15.33203125" style="36" customWidth="1"/>
    <col min="20" max="20" width="12" style="36" customWidth="1"/>
    <col min="21" max="21" width="13.33203125" style="36" customWidth="1"/>
    <col min="22" max="22" width="13.6640625" style="36" customWidth="1"/>
    <col min="23" max="23" width="12.5546875" style="36" bestFit="1" customWidth="1"/>
    <col min="24" max="24" width="13" style="36" hidden="1" customWidth="1"/>
    <col min="25" max="25" width="7.33203125" style="36" hidden="1" customWidth="1"/>
    <col min="26" max="26" width="17.5546875" style="36" hidden="1" customWidth="1"/>
    <col min="27" max="27" width="17.33203125" style="31" bestFit="1" customWidth="1"/>
    <col min="28" max="28" width="16.44140625" style="31" customWidth="1"/>
    <col min="29" max="29" width="12.44140625" style="31" customWidth="1"/>
    <col min="30" max="30" width="8.5546875" style="31" customWidth="1"/>
    <col min="31" max="31" width="13.33203125" style="31" customWidth="1"/>
    <col min="32" max="32" width="13.33203125" style="34" customWidth="1"/>
    <col min="33" max="36" width="11.44140625" style="31"/>
    <col min="37" max="47" width="11.44140625" style="36"/>
    <col min="48" max="48" width="10.6640625" style="36" customWidth="1"/>
    <col min="49" max="16384" width="11.44140625" style="36"/>
  </cols>
  <sheetData>
    <row r="2" spans="1:94" s="31" customFormat="1" ht="23.25" customHeight="1" x14ac:dyDescent="0.3">
      <c r="A2" s="27"/>
      <c r="B2" s="27"/>
      <c r="C2" s="212" t="s">
        <v>45</v>
      </c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8"/>
      <c r="Y2" s="29"/>
      <c r="Z2" s="29"/>
      <c r="AA2" s="29"/>
      <c r="AB2" s="29"/>
      <c r="AC2" s="29"/>
      <c r="AD2" s="29"/>
      <c r="AE2" s="29"/>
      <c r="AF2" s="30"/>
      <c r="AG2" s="29"/>
    </row>
    <row r="3" spans="1:94" s="31" customFormat="1" ht="21" customHeight="1" x14ac:dyDescent="0.3">
      <c r="A3" s="27"/>
      <c r="B3" s="27"/>
      <c r="C3" s="32"/>
      <c r="D3" s="32"/>
      <c r="E3" s="32"/>
      <c r="F3" s="32"/>
      <c r="G3" s="32"/>
      <c r="H3" s="32"/>
      <c r="I3" s="32"/>
      <c r="W3" s="33"/>
      <c r="AF3" s="34"/>
    </row>
    <row r="4" spans="1:94" x14ac:dyDescent="0.3">
      <c r="C4" s="31"/>
      <c r="D4" s="31"/>
      <c r="AA4" s="36"/>
      <c r="AB4" s="36"/>
      <c r="AC4" s="36"/>
      <c r="AD4" s="36"/>
      <c r="AE4" s="36"/>
      <c r="AF4" s="37"/>
      <c r="AG4" s="36"/>
      <c r="AH4" s="36"/>
      <c r="AI4" s="36"/>
      <c r="AJ4" s="36"/>
    </row>
    <row r="5" spans="1:94" x14ac:dyDescent="0.3">
      <c r="C5" s="38" t="s">
        <v>46</v>
      </c>
      <c r="D5" s="39"/>
      <c r="E5" s="40"/>
      <c r="F5" s="40"/>
      <c r="G5" s="40"/>
      <c r="H5" s="41">
        <f>+Hoja1!C8</f>
        <v>300000</v>
      </c>
      <c r="L5" s="42" t="s">
        <v>47</v>
      </c>
      <c r="M5" s="43"/>
      <c r="N5" s="43"/>
      <c r="O5" s="44"/>
      <c r="P5" s="44"/>
      <c r="Q5" s="45">
        <f>+Hoja1!C9</f>
        <v>45639</v>
      </c>
      <c r="R5" s="46"/>
      <c r="S5" s="46"/>
      <c r="T5" s="46"/>
      <c r="U5" s="46"/>
      <c r="V5" s="46"/>
      <c r="AA5" s="36"/>
      <c r="AB5" s="36"/>
      <c r="AC5" s="36"/>
      <c r="AD5" s="36"/>
      <c r="AE5" s="36"/>
      <c r="AF5" s="37"/>
      <c r="AG5" s="36"/>
      <c r="AH5" s="36"/>
      <c r="AI5" s="36"/>
      <c r="AJ5" s="36"/>
    </row>
    <row r="6" spans="1:94" x14ac:dyDescent="0.3">
      <c r="C6" s="47" t="s">
        <v>48</v>
      </c>
      <c r="D6" s="48"/>
      <c r="E6" s="49"/>
      <c r="F6" s="49"/>
      <c r="G6" s="49"/>
      <c r="H6" s="50">
        <f>H5</f>
        <v>300000</v>
      </c>
      <c r="L6" s="51" t="s">
        <v>49</v>
      </c>
      <c r="M6" s="52"/>
      <c r="N6" s="52"/>
      <c r="O6" s="53"/>
      <c r="P6" s="53"/>
      <c r="Q6" s="54">
        <f>+DATE(YEAR(Q5+H15),MONTH(Q5+H15),DAY(Q5+H15))</f>
        <v>45639</v>
      </c>
      <c r="R6" s="55"/>
      <c r="S6" s="55"/>
      <c r="T6" s="55"/>
      <c r="U6" s="55"/>
      <c r="V6" s="55"/>
      <c r="AA6" s="36"/>
      <c r="AB6" s="36"/>
      <c r="AC6" s="36"/>
      <c r="AD6" s="36"/>
      <c r="AE6" s="36"/>
      <c r="AF6" s="37"/>
      <c r="AG6" s="36"/>
      <c r="AH6" s="36"/>
      <c r="AI6" s="36"/>
      <c r="AJ6" s="36"/>
    </row>
    <row r="7" spans="1:94" x14ac:dyDescent="0.3">
      <c r="C7" s="47" t="s">
        <v>50</v>
      </c>
      <c r="D7" s="48"/>
      <c r="E7" s="56"/>
      <c r="F7" s="49"/>
      <c r="G7" s="49"/>
      <c r="H7" s="50">
        <v>0</v>
      </c>
      <c r="L7" s="47" t="s">
        <v>51</v>
      </c>
      <c r="M7" s="48"/>
      <c r="N7" s="48"/>
      <c r="O7" s="53"/>
      <c r="P7" s="53"/>
      <c r="Q7" s="57">
        <f>DATE(YEAR(EDATE(Q6,1)),MONTH(EDATE(Q6,1)),DAY(EDATE(Q6,1)))</f>
        <v>45670</v>
      </c>
      <c r="R7" s="55"/>
      <c r="S7" s="55"/>
      <c r="T7" s="55"/>
      <c r="U7" s="55"/>
      <c r="V7" s="55"/>
      <c r="AA7" s="36"/>
      <c r="AB7" s="36"/>
      <c r="AC7" s="36"/>
      <c r="AD7" s="36"/>
      <c r="AE7" s="36"/>
      <c r="AF7" s="37"/>
      <c r="AG7" s="36"/>
      <c r="AH7" s="36"/>
      <c r="AI7" s="36"/>
      <c r="AJ7" s="36"/>
    </row>
    <row r="8" spans="1:94" x14ac:dyDescent="0.3">
      <c r="C8" s="47" t="s">
        <v>52</v>
      </c>
      <c r="D8" s="48"/>
      <c r="E8" s="56"/>
      <c r="F8" s="49"/>
      <c r="G8" s="49"/>
      <c r="H8" s="58">
        <f>+Hoja1!C11</f>
        <v>15.8</v>
      </c>
      <c r="L8" s="47" t="s">
        <v>53</v>
      </c>
      <c r="M8" s="48"/>
      <c r="N8" s="48"/>
      <c r="O8" s="53"/>
      <c r="P8" s="53"/>
      <c r="Q8" s="57">
        <f>IF(OR($H$16&gt;0,$H$17&gt;0),VLOOKUP($H$14,$A$33:$C$272,3,0),DATE(YEAR(EDATE(Q6,H14)),MONTH(EDATE(Q6,H14)),DAY(EDATE(Q6,H14))))</f>
        <v>46186</v>
      </c>
      <c r="R8" s="55"/>
      <c r="S8" s="55"/>
      <c r="T8" s="55"/>
      <c r="U8" s="55"/>
      <c r="V8" s="55"/>
      <c r="AA8" s="36"/>
      <c r="AB8" s="36"/>
      <c r="AC8" s="36"/>
      <c r="AD8" s="36"/>
      <c r="AE8" s="36"/>
      <c r="AF8" s="37"/>
      <c r="AG8" s="36"/>
      <c r="AH8" s="36"/>
      <c r="AI8" s="36"/>
      <c r="AJ8" s="36"/>
    </row>
    <row r="9" spans="1:94" x14ac:dyDescent="0.3">
      <c r="C9" s="47" t="s">
        <v>54</v>
      </c>
      <c r="D9" s="48"/>
      <c r="E9" s="56"/>
      <c r="F9" s="49"/>
      <c r="G9" s="49"/>
      <c r="H9" s="184">
        <f>+IF(Hoja1!C13="Endoso o sin seguro",0,IF(Hoja1!C13="Seguro con retorno",0.346%,0.18%))</f>
        <v>0</v>
      </c>
      <c r="L9" s="47" t="s">
        <v>55</v>
      </c>
      <c r="M9" s="48"/>
      <c r="N9" s="48"/>
      <c r="O9" s="53"/>
      <c r="P9" s="53"/>
      <c r="Q9" s="59">
        <v>360</v>
      </c>
      <c r="R9" s="60"/>
      <c r="S9" s="60"/>
      <c r="T9" s="60"/>
      <c r="U9" s="60"/>
      <c r="V9" s="60"/>
      <c r="AA9" s="36"/>
      <c r="AB9" s="36"/>
      <c r="AC9" s="36"/>
      <c r="AD9" s="36"/>
      <c r="AE9" s="36"/>
      <c r="AF9" s="37"/>
      <c r="AG9" s="36"/>
      <c r="AH9" s="36"/>
      <c r="AI9" s="36"/>
      <c r="AJ9" s="36"/>
    </row>
    <row r="10" spans="1:94" x14ac:dyDescent="0.3">
      <c r="C10" s="47" t="s">
        <v>56</v>
      </c>
      <c r="D10" s="48"/>
      <c r="E10" s="56"/>
      <c r="F10" s="61"/>
      <c r="G10" s="61"/>
      <c r="H10" s="62">
        <f>+H8</f>
        <v>15.8</v>
      </c>
      <c r="L10" s="63" t="s">
        <v>57</v>
      </c>
      <c r="M10" s="64"/>
      <c r="N10" s="64"/>
      <c r="O10" s="65"/>
      <c r="P10" s="65"/>
      <c r="Q10" s="66">
        <v>30</v>
      </c>
      <c r="R10" s="60"/>
      <c r="S10" s="60"/>
      <c r="T10" s="60"/>
      <c r="V10" s="60"/>
      <c r="W10" s="67"/>
      <c r="AA10" s="36"/>
      <c r="AB10" s="36"/>
      <c r="AC10" s="36"/>
      <c r="AD10" s="36"/>
      <c r="AE10" s="36"/>
      <c r="AF10" s="37"/>
      <c r="AG10" s="36"/>
      <c r="AH10" s="36"/>
      <c r="AI10" s="36"/>
      <c r="AJ10" s="36"/>
    </row>
    <row r="11" spans="1:94" x14ac:dyDescent="0.3">
      <c r="C11" s="47" t="s">
        <v>58</v>
      </c>
      <c r="D11" s="48"/>
      <c r="E11" s="56"/>
      <c r="F11" s="49"/>
      <c r="G11" s="49"/>
      <c r="H11" s="50">
        <v>0</v>
      </c>
      <c r="L11" s="47" t="s">
        <v>59</v>
      </c>
      <c r="M11" s="48"/>
      <c r="N11" s="48"/>
      <c r="O11" s="53"/>
      <c r="P11" s="53"/>
      <c r="Q11" s="68">
        <f>ROUND((((H10/100+1)^(1/(Q9/Q10))-1)*Q9/Q10)*100,6)</f>
        <v>14.759468</v>
      </c>
      <c r="R11" s="69" t="s">
        <v>60</v>
      </c>
      <c r="S11" s="69"/>
      <c r="T11" s="69"/>
      <c r="AA11" s="36"/>
      <c r="AB11" s="36"/>
      <c r="AC11" s="36"/>
      <c r="AD11" s="36"/>
      <c r="AE11" s="36"/>
      <c r="AF11" s="37"/>
      <c r="AG11" s="36"/>
      <c r="AH11" s="36"/>
      <c r="AI11" s="36"/>
      <c r="AJ11" s="36"/>
    </row>
    <row r="12" spans="1:94" x14ac:dyDescent="0.3">
      <c r="C12" s="47" t="s">
        <v>61</v>
      </c>
      <c r="D12" s="48"/>
      <c r="E12" s="56"/>
      <c r="F12" s="61"/>
      <c r="G12" s="61"/>
      <c r="H12" s="50">
        <v>0</v>
      </c>
      <c r="L12" s="47" t="s">
        <v>62</v>
      </c>
      <c r="M12" s="48"/>
      <c r="N12" s="48"/>
      <c r="O12" s="53"/>
      <c r="P12" s="53"/>
      <c r="Q12" s="70">
        <f>(Q8-Q6)/H14</f>
        <v>30.388888888888889</v>
      </c>
      <c r="R12" s="69" t="s">
        <v>63</v>
      </c>
      <c r="S12" s="69"/>
      <c r="T12" s="69"/>
      <c r="AA12" s="36"/>
      <c r="AB12" s="36"/>
      <c r="AC12" s="36"/>
      <c r="AD12" s="36"/>
      <c r="AE12" s="36"/>
      <c r="AF12" s="37"/>
      <c r="AG12" s="36"/>
      <c r="AH12" s="36"/>
      <c r="AI12" s="36"/>
      <c r="AJ12" s="36"/>
    </row>
    <row r="13" spans="1:94" x14ac:dyDescent="0.3">
      <c r="C13" s="47" t="s">
        <v>64</v>
      </c>
      <c r="D13" s="48"/>
      <c r="E13" s="56"/>
      <c r="F13" s="61"/>
      <c r="G13" s="61"/>
      <c r="H13" s="71">
        <v>0</v>
      </c>
      <c r="I13" s="72">
        <f>+H13*12</f>
        <v>0</v>
      </c>
      <c r="J13" s="73">
        <f>+I13/365*30*H12</f>
        <v>0</v>
      </c>
      <c r="L13" s="47" t="s">
        <v>65</v>
      </c>
      <c r="M13" s="48"/>
      <c r="N13" s="48"/>
      <c r="O13" s="48"/>
      <c r="P13" s="48"/>
      <c r="Q13" s="74">
        <f>ROUND(($Q$11/100)/($Q$9/$Q$12),8)</f>
        <v>1.2459E-2</v>
      </c>
      <c r="R13" s="75" t="s">
        <v>66</v>
      </c>
      <c r="S13" s="75"/>
      <c r="T13" s="75"/>
      <c r="AA13" s="36"/>
      <c r="AB13" s="36"/>
      <c r="AC13" s="36"/>
      <c r="AD13" s="36"/>
      <c r="AE13" s="36"/>
      <c r="AF13" s="76"/>
      <c r="AG13" s="36"/>
      <c r="AH13" s="36"/>
      <c r="AI13" s="36"/>
      <c r="AJ13" s="36"/>
    </row>
    <row r="14" spans="1:94" x14ac:dyDescent="0.3">
      <c r="C14" s="47" t="s">
        <v>67</v>
      </c>
      <c r="D14" s="48"/>
      <c r="E14" s="56"/>
      <c r="F14" s="49"/>
      <c r="G14" s="49"/>
      <c r="H14" s="77">
        <f>+Hoja1!C10</f>
        <v>18</v>
      </c>
      <c r="I14" s="78">
        <f>H14</f>
        <v>18</v>
      </c>
      <c r="J14" s="79"/>
      <c r="L14" s="47" t="s">
        <v>68</v>
      </c>
      <c r="M14" s="48"/>
      <c r="N14" s="48"/>
      <c r="O14" s="48"/>
      <c r="P14" s="48"/>
      <c r="Q14" s="74">
        <f>1/((1-((1+$Q$13)^(-1*$H$14)))/$Q$13)</f>
        <v>6.2361634818736134E-2</v>
      </c>
      <c r="R14" s="80" t="s">
        <v>69</v>
      </c>
      <c r="S14" s="80"/>
      <c r="T14" s="80"/>
      <c r="AA14" s="36"/>
      <c r="AB14" s="36"/>
      <c r="AC14" s="36"/>
      <c r="AD14" s="36"/>
      <c r="AE14" s="36"/>
      <c r="AF14" s="76"/>
      <c r="AG14" s="36"/>
      <c r="AH14" s="36"/>
      <c r="AI14" s="36"/>
      <c r="AJ14" s="36"/>
    </row>
    <row r="15" spans="1:94" x14ac:dyDescent="0.3">
      <c r="C15" s="47" t="s">
        <v>20</v>
      </c>
      <c r="D15" s="48"/>
      <c r="E15" s="56"/>
      <c r="F15" s="49"/>
      <c r="G15" s="49"/>
      <c r="H15" s="77">
        <f>+Hoja1!C12</f>
        <v>0</v>
      </c>
      <c r="L15" s="51" t="s">
        <v>70</v>
      </c>
      <c r="M15" s="52"/>
      <c r="N15" s="52"/>
      <c r="O15" s="52"/>
      <c r="P15" s="52"/>
      <c r="Q15" s="70">
        <f>IF(H15&gt;0,ROUND(H6*(((1+H8/100)^(ABS(H15)/Q9))-1),4),ROUND(H6*(((1+H8/100)^(ABS(H15)/Q9))-1),4) * -1)</f>
        <v>0</v>
      </c>
      <c r="R15" s="81" t="s">
        <v>71</v>
      </c>
      <c r="S15" s="81"/>
      <c r="T15" s="81"/>
      <c r="AA15" s="60"/>
      <c r="AB15" s="36"/>
      <c r="AC15" s="36"/>
      <c r="AD15" s="36"/>
      <c r="AE15" s="36"/>
      <c r="AF15" s="76"/>
      <c r="AG15" s="36"/>
      <c r="AH15" s="36"/>
      <c r="AI15" s="36"/>
      <c r="AJ15" s="36"/>
    </row>
    <row r="16" spans="1:94" x14ac:dyDescent="0.3">
      <c r="C16" s="51" t="s">
        <v>72</v>
      </c>
      <c r="D16" s="52"/>
      <c r="E16" s="56"/>
      <c r="F16" s="49"/>
      <c r="G16" s="49"/>
      <c r="H16" s="82">
        <v>0</v>
      </c>
      <c r="L16" s="47" t="s">
        <v>73</v>
      </c>
      <c r="M16" s="48"/>
      <c r="N16" s="48"/>
      <c r="O16" s="53"/>
      <c r="P16" s="53"/>
      <c r="Q16" s="83">
        <f>IF(H7 + Q15&gt;0,H7+ Q15,0)</f>
        <v>0</v>
      </c>
      <c r="U16" s="84"/>
      <c r="AA16" s="60"/>
      <c r="AB16" s="81"/>
      <c r="AC16" s="81"/>
      <c r="AD16" s="81"/>
      <c r="AE16" s="81"/>
      <c r="AF16" s="85"/>
      <c r="AG16" s="81"/>
      <c r="AH16" s="81"/>
      <c r="AI16" s="81"/>
      <c r="AJ16" s="81"/>
      <c r="AK16" s="81"/>
      <c r="AL16" s="81"/>
      <c r="AM16" s="81"/>
      <c r="AN16" s="81"/>
      <c r="AO16" s="81"/>
      <c r="AP16" s="81"/>
      <c r="AQ16" s="81"/>
      <c r="AR16" s="81"/>
      <c r="AS16" s="81"/>
      <c r="AT16" s="81"/>
      <c r="AU16" s="81"/>
      <c r="AV16" s="81"/>
      <c r="AW16" s="81"/>
      <c r="AX16" s="81"/>
      <c r="AY16" s="81"/>
      <c r="AZ16" s="81"/>
      <c r="BA16" s="81"/>
      <c r="BB16" s="81"/>
      <c r="BC16" s="81"/>
      <c r="BD16" s="81"/>
      <c r="BE16" s="81"/>
      <c r="BF16" s="81"/>
      <c r="BG16" s="81"/>
      <c r="BH16" s="81"/>
      <c r="BI16" s="81"/>
      <c r="BJ16" s="81"/>
      <c r="BK16" s="81"/>
      <c r="BL16" s="81"/>
      <c r="BM16" s="81"/>
      <c r="BN16" s="81"/>
      <c r="BO16" s="81"/>
      <c r="BP16" s="81"/>
      <c r="BQ16" s="81"/>
      <c r="BR16" s="81"/>
      <c r="BS16" s="81"/>
      <c r="BT16" s="81"/>
      <c r="BU16" s="81"/>
      <c r="BV16" s="81"/>
      <c r="BW16" s="81"/>
      <c r="BX16" s="81"/>
      <c r="BY16" s="81"/>
      <c r="BZ16" s="81"/>
      <c r="CA16" s="81"/>
      <c r="CB16" s="81"/>
      <c r="CC16" s="81"/>
      <c r="CD16" s="81"/>
      <c r="CE16" s="81"/>
      <c r="CF16" s="81"/>
      <c r="CG16" s="81"/>
      <c r="CH16" s="81"/>
      <c r="CI16" s="81"/>
      <c r="CJ16" s="81"/>
      <c r="CK16" s="81"/>
      <c r="CL16" s="81"/>
      <c r="CM16" s="81"/>
      <c r="CN16" s="81"/>
      <c r="CO16" s="81"/>
      <c r="CP16" s="81"/>
    </row>
    <row r="17" spans="1:94" x14ac:dyDescent="0.3">
      <c r="C17" s="47" t="s">
        <v>74</v>
      </c>
      <c r="D17" s="48"/>
      <c r="E17" s="56"/>
      <c r="F17" s="49"/>
      <c r="G17" s="49"/>
      <c r="H17" s="82">
        <v>0</v>
      </c>
      <c r="L17" s="47" t="s">
        <v>75</v>
      </c>
      <c r="M17" s="61"/>
      <c r="N17" s="61"/>
      <c r="O17" s="61"/>
      <c r="P17" s="61"/>
      <c r="Q17" s="70">
        <f>IF(H15&gt;0,ROUNDDOWN(H5*H9/30*H15,2),ROUNDDOWN(H5*H9/30*H15,2)*0)</f>
        <v>0</v>
      </c>
      <c r="AA17" s="60"/>
      <c r="AB17" s="81"/>
      <c r="AC17" s="81"/>
      <c r="AD17" s="81"/>
      <c r="AE17" s="81"/>
      <c r="AF17" s="85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  <c r="BZ17" s="81"/>
      <c r="CA17" s="81"/>
      <c r="CB17" s="81"/>
      <c r="CC17" s="81"/>
      <c r="CD17" s="81"/>
      <c r="CE17" s="81"/>
      <c r="CF17" s="81"/>
      <c r="CG17" s="81"/>
      <c r="CH17" s="81"/>
      <c r="CI17" s="81"/>
      <c r="CJ17" s="81"/>
      <c r="CK17" s="81"/>
      <c r="CL17" s="81"/>
      <c r="CM17" s="81"/>
      <c r="CN17" s="81"/>
      <c r="CO17" s="81"/>
      <c r="CP17" s="81"/>
    </row>
    <row r="18" spans="1:94" x14ac:dyDescent="0.3">
      <c r="C18" s="51" t="s">
        <v>76</v>
      </c>
      <c r="D18" s="52"/>
      <c r="E18" s="56"/>
      <c r="F18" s="49"/>
      <c r="G18" s="49"/>
      <c r="H18" s="2">
        <f>+IF(Hoja1!C14="No",0,IF(Hoja1!C14="Julio",7,12))</f>
        <v>0</v>
      </c>
      <c r="L18" s="63" t="s">
        <v>77</v>
      </c>
      <c r="M18" s="86"/>
      <c r="N18" s="86"/>
      <c r="O18" s="86"/>
      <c r="P18" s="86"/>
      <c r="Q18" s="87">
        <f>+$AH$31</f>
        <v>0.15797223541070404</v>
      </c>
      <c r="AA18" s="36"/>
      <c r="AB18" s="36"/>
      <c r="AC18" s="36"/>
      <c r="AD18" s="36"/>
      <c r="AE18" s="36"/>
      <c r="AF18" s="76"/>
      <c r="AG18" s="36"/>
      <c r="AH18" s="36"/>
      <c r="AI18" s="36"/>
      <c r="AJ18" s="36"/>
    </row>
    <row r="19" spans="1:94" x14ac:dyDescent="0.3">
      <c r="C19" s="63" t="s">
        <v>78</v>
      </c>
      <c r="D19" s="64"/>
      <c r="E19" s="88"/>
      <c r="F19" s="89"/>
      <c r="G19" s="89" t="s">
        <v>79</v>
      </c>
      <c r="H19" s="2">
        <f>+IF(Hoja1!C15="No",0,IF(Hoja1!C15="Julio",7,12))</f>
        <v>0</v>
      </c>
      <c r="AA19" s="36"/>
      <c r="AB19" s="36"/>
      <c r="AC19" s="36"/>
      <c r="AD19" s="36"/>
      <c r="AE19" s="36"/>
      <c r="AF19" s="76"/>
      <c r="AG19" s="36"/>
      <c r="AH19" s="36"/>
      <c r="AI19" s="36"/>
      <c r="AJ19" s="36"/>
    </row>
    <row r="20" spans="1:94" ht="10.199999999999999" x14ac:dyDescent="0.2">
      <c r="AA20" s="36"/>
      <c r="AB20" s="90"/>
      <c r="AC20" s="90"/>
      <c r="AD20" s="90"/>
      <c r="AE20" s="36"/>
      <c r="AF20" s="76"/>
      <c r="AG20" s="36"/>
      <c r="AH20" s="36"/>
      <c r="AI20" s="36"/>
      <c r="AJ20" s="36"/>
    </row>
    <row r="21" spans="1:94" ht="13.5" customHeight="1" x14ac:dyDescent="0.3">
      <c r="C21" s="60"/>
      <c r="D21" s="60"/>
      <c r="E21" s="26"/>
      <c r="F21" s="81"/>
      <c r="G21" s="81"/>
      <c r="H21" s="1"/>
      <c r="O21" s="91" t="s">
        <v>80</v>
      </c>
      <c r="S21" s="31"/>
      <c r="U21" s="92" t="s">
        <v>81</v>
      </c>
      <c r="AB21" s="36"/>
      <c r="AC21" s="36"/>
      <c r="AD21" s="36"/>
      <c r="AE21" s="36"/>
      <c r="AF21" s="76"/>
      <c r="AG21" s="36"/>
      <c r="AH21" s="36"/>
      <c r="AI21" s="36"/>
      <c r="AJ21" s="36"/>
    </row>
    <row r="22" spans="1:94" x14ac:dyDescent="0.3">
      <c r="C22" s="60"/>
      <c r="D22" s="60"/>
      <c r="E22" s="26"/>
      <c r="F22" s="93"/>
      <c r="G22" s="93"/>
      <c r="H22" s="93"/>
      <c r="I22" s="94"/>
      <c r="J22" s="94"/>
      <c r="K22" s="95"/>
      <c r="O22" s="38" t="s">
        <v>82</v>
      </c>
      <c r="P22" s="44"/>
      <c r="Q22" s="96">
        <f>VLOOKUP(I14,$F$32:$W$272,18,FALSE)</f>
        <v>7.04</v>
      </c>
      <c r="R22" s="60"/>
      <c r="S22" s="31"/>
      <c r="U22" s="38" t="s">
        <v>83</v>
      </c>
      <c r="V22" s="44"/>
      <c r="W22" s="97">
        <f>+VLOOKUP("",$D$33:$V$272,19,0)</f>
        <v>18708.493844677327</v>
      </c>
      <c r="AA22" s="36"/>
      <c r="AB22" s="98"/>
      <c r="AC22" s="98"/>
      <c r="AD22" s="98"/>
      <c r="AE22" s="98"/>
      <c r="AF22" s="85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</row>
    <row r="23" spans="1:94" x14ac:dyDescent="0.3">
      <c r="C23" s="60"/>
      <c r="D23" s="60"/>
      <c r="E23" s="26"/>
      <c r="F23" s="38" t="s">
        <v>84</v>
      </c>
      <c r="G23" s="99"/>
      <c r="H23" s="44"/>
      <c r="I23" s="44"/>
      <c r="J23" s="100">
        <f>+ROUND(IF(OR(H16+H17&gt;0,H18+H19&gt;0),Q16/VLOOKUP(H14,'Calculos PLD'!$A$3:$G$386,7,FALSE),Simulador!Q16*Simulador!$Q$14),2)</f>
        <v>0</v>
      </c>
      <c r="K23" s="101">
        <f ca="1">Q16/SUM(AN33:INDIRECT(CONCATENATE("AE",32+I14-1)))</f>
        <v>0</v>
      </c>
      <c r="L23" s="90"/>
      <c r="M23" s="90"/>
      <c r="N23" s="90"/>
      <c r="O23" s="47" t="s">
        <v>85</v>
      </c>
      <c r="P23" s="53"/>
      <c r="Q23" s="102">
        <f>Q8-Q6</f>
        <v>547</v>
      </c>
      <c r="R23" s="103"/>
      <c r="S23" s="31"/>
      <c r="U23" s="47" t="s">
        <v>86</v>
      </c>
      <c r="V23" s="53"/>
      <c r="W23" s="104" t="str">
        <f>+IFERROR(VLOOKUP("D",$D$33:$V$272,19,0)," ")</f>
        <v xml:space="preserve"> </v>
      </c>
      <c r="Z23" s="90"/>
      <c r="AA23" s="36"/>
      <c r="AB23" s="98"/>
      <c r="AC23" s="98"/>
      <c r="AD23" s="98"/>
      <c r="AE23" s="98"/>
      <c r="AF23" s="85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</row>
    <row r="24" spans="1:94" x14ac:dyDescent="0.3">
      <c r="C24" s="84"/>
      <c r="D24" s="60"/>
      <c r="E24" s="26"/>
      <c r="F24" s="47" t="s">
        <v>87</v>
      </c>
      <c r="G24" s="61"/>
      <c r="H24" s="53"/>
      <c r="I24" s="53"/>
      <c r="J24" s="83">
        <f>ROUND(IF(OR(H16 + H17 &gt; 0,H18 + H19&gt;0), ROUNDUP(H6/VLOOKUP(H14,'Calculos PLD'!$A$3:$G$386,7,FALSE),2),H6*$Q$14),2)</f>
        <v>18708.490000000002</v>
      </c>
      <c r="K24" s="105"/>
      <c r="L24" s="31" t="s">
        <v>88</v>
      </c>
      <c r="O24" s="47" t="s">
        <v>89</v>
      </c>
      <c r="P24" s="53"/>
      <c r="Q24" s="59">
        <f>ROUND(+Q22/ROUND(1*(((1+H10/100)^(Q23/Q9))-1),4),2)</f>
        <v>28.19</v>
      </c>
      <c r="R24" s="60"/>
      <c r="S24" s="31"/>
      <c r="U24" s="63" t="s">
        <v>90</v>
      </c>
      <c r="V24" s="65"/>
      <c r="W24" s="106" t="str">
        <f>+IFERROR(W23/W22," ")</f>
        <v xml:space="preserve"> </v>
      </c>
      <c r="Z24" s="90"/>
      <c r="AA24" s="36"/>
      <c r="AB24" s="36"/>
      <c r="AC24" s="36"/>
      <c r="AD24" s="36"/>
      <c r="AE24" s="36"/>
      <c r="AF24" s="76"/>
      <c r="AG24" s="36"/>
      <c r="AH24" s="36"/>
      <c r="AI24" s="36"/>
      <c r="AJ24" s="36"/>
    </row>
    <row r="25" spans="1:94" x14ac:dyDescent="0.3">
      <c r="C25" s="84"/>
      <c r="D25" s="60"/>
      <c r="E25" s="26"/>
      <c r="F25" s="47" t="s">
        <v>91</v>
      </c>
      <c r="G25" s="61"/>
      <c r="H25" s="53"/>
      <c r="I25" s="53"/>
      <c r="J25" s="83">
        <f ca="1">$Q$17/(($I$14+COUNTIF(D33:INDIRECT(CONCATENATE("C",32+I14-1)),"D"))*(1/((1+0)^($Q$10/$Q$9))))</f>
        <v>0</v>
      </c>
      <c r="K25" s="105"/>
      <c r="L25" s="31"/>
      <c r="O25" s="47"/>
      <c r="P25" s="53"/>
      <c r="Q25" s="107"/>
      <c r="R25" s="31"/>
      <c r="S25" s="31"/>
      <c r="Z25" s="90"/>
      <c r="AA25" s="36"/>
      <c r="AB25" s="36"/>
      <c r="AC25" s="36"/>
      <c r="AD25" s="36"/>
      <c r="AE25" s="36"/>
      <c r="AF25" s="76"/>
      <c r="AG25" s="36"/>
      <c r="AH25" s="36"/>
      <c r="AI25" s="36"/>
      <c r="AJ25" s="36"/>
    </row>
    <row r="26" spans="1:94" x14ac:dyDescent="0.3">
      <c r="C26" s="55"/>
      <c r="D26" s="55"/>
      <c r="E26" s="95"/>
      <c r="F26" s="47" t="s">
        <v>92</v>
      </c>
      <c r="G26" s="61"/>
      <c r="H26" s="53"/>
      <c r="I26" s="53"/>
      <c r="J26" s="83">
        <f>$H$5*$H$9</f>
        <v>0</v>
      </c>
      <c r="K26" s="95"/>
      <c r="O26" s="47" t="s">
        <v>93</v>
      </c>
      <c r="P26" s="53"/>
      <c r="Q26" s="83">
        <f>Q24*Q14</f>
        <v>1.7579744855401718</v>
      </c>
      <c r="R26" s="33"/>
      <c r="S26" s="108" t="s">
        <v>94</v>
      </c>
      <c r="U26" s="92" t="s">
        <v>95</v>
      </c>
      <c r="AA26" s="90"/>
      <c r="AB26" s="36"/>
      <c r="AC26" s="36"/>
      <c r="AD26" s="36"/>
      <c r="AE26" s="36"/>
      <c r="AF26" s="37"/>
      <c r="AG26" s="36"/>
      <c r="AH26" s="36"/>
      <c r="AI26" s="36"/>
      <c r="AJ26" s="36"/>
    </row>
    <row r="27" spans="1:94" x14ac:dyDescent="0.3">
      <c r="C27" s="109"/>
      <c r="D27" s="109"/>
      <c r="E27" s="95"/>
      <c r="F27" s="47" t="s">
        <v>96</v>
      </c>
      <c r="G27" s="61"/>
      <c r="H27" s="53"/>
      <c r="I27" s="53"/>
      <c r="J27" s="83">
        <v>0</v>
      </c>
      <c r="K27" s="95"/>
      <c r="L27" s="90"/>
      <c r="O27" s="47" t="s">
        <v>97</v>
      </c>
      <c r="P27" s="61"/>
      <c r="Q27" s="110">
        <f>SUM(X33:X152)</f>
        <v>0</v>
      </c>
      <c r="R27" s="111">
        <f>ROUND(IF(OR(H16+ H17&gt; 0,H18 + H19&gt;0),ROUNDUP($Q$27/VLOOKUP(H14,'Calculos PLD'!$A$3:$G$386,7,FALSE),2),$Q$27*$Q$14),2)</f>
        <v>0</v>
      </c>
      <c r="S27" s="111">
        <v>0</v>
      </c>
      <c r="U27" s="112" t="s">
        <v>98</v>
      </c>
      <c r="V27" s="113"/>
      <c r="W27" s="114">
        <f>+SUM($K$33:$K$272)</f>
        <v>299993.02920419187</v>
      </c>
      <c r="Z27" s="90"/>
      <c r="AA27" s="36"/>
      <c r="AB27" s="36"/>
      <c r="AC27" s="36"/>
      <c r="AD27" s="36"/>
      <c r="AE27" s="90"/>
      <c r="AF27" s="37"/>
      <c r="AG27" s="36"/>
      <c r="AH27" s="36"/>
      <c r="AI27" s="36"/>
      <c r="AJ27" s="36"/>
    </row>
    <row r="28" spans="1:94" ht="14.4" x14ac:dyDescent="0.3">
      <c r="C28" s="84"/>
      <c r="D28" s="60"/>
      <c r="E28" s="95"/>
      <c r="F28" s="47" t="s">
        <v>99</v>
      </c>
      <c r="G28" s="61"/>
      <c r="H28" s="53"/>
      <c r="I28" s="53"/>
      <c r="J28" s="83">
        <f>ROUND($H$12*$H$13,2)</f>
        <v>0</v>
      </c>
      <c r="K28" s="95"/>
      <c r="L28" s="90"/>
      <c r="N28" s="90"/>
      <c r="O28" s="115" t="s">
        <v>100</v>
      </c>
      <c r="P28" s="116"/>
      <c r="Q28" s="117">
        <f>+Q22/H14</f>
        <v>0.39111111111111113</v>
      </c>
      <c r="R28" s="31"/>
      <c r="S28" s="31"/>
      <c r="U28" s="118" t="s">
        <v>101</v>
      </c>
      <c r="V28" s="119"/>
      <c r="W28" s="120">
        <f>+$H$5-W27</f>
        <v>6.9707958081271499</v>
      </c>
      <c r="AA28" s="121" t="s">
        <v>102</v>
      </c>
      <c r="AB28" s="36"/>
      <c r="AC28" s="36"/>
      <c r="AD28" s="36"/>
      <c r="AE28" s="36"/>
      <c r="AF28" s="37"/>
      <c r="AG28" s="36"/>
      <c r="AH28" s="36"/>
      <c r="AI28" s="36"/>
      <c r="AJ28" s="36"/>
    </row>
    <row r="29" spans="1:94" ht="40.5" customHeight="1" x14ac:dyDescent="0.3">
      <c r="C29" s="79"/>
      <c r="E29" s="95"/>
      <c r="F29" s="122" t="s">
        <v>103</v>
      </c>
      <c r="G29" s="123"/>
      <c r="H29" s="124"/>
      <c r="I29" s="124"/>
      <c r="J29" s="125">
        <f ca="1">J23+J24+J26+J27+ J28+J25</f>
        <v>18708.490000000002</v>
      </c>
      <c r="K29" s="95"/>
      <c r="L29" s="90"/>
      <c r="N29" s="126"/>
      <c r="O29" s="127" t="s">
        <v>104</v>
      </c>
      <c r="P29" s="128"/>
      <c r="Q29" s="129">
        <v>3.8446773252548616E-3</v>
      </c>
      <c r="R29" s="213" t="s">
        <v>105</v>
      </c>
      <c r="S29" s="213"/>
      <c r="T29" s="130" t="str">
        <f>$W$272</f>
        <v/>
      </c>
      <c r="U29" s="90"/>
      <c r="W29" s="90"/>
      <c r="Z29" s="90"/>
      <c r="AA29" s="90"/>
      <c r="AB29" s="36"/>
      <c r="AC29" s="36"/>
      <c r="AD29" s="36"/>
      <c r="AE29" s="36"/>
      <c r="AG29" s="36"/>
      <c r="AH29" s="36"/>
      <c r="AI29" s="36"/>
      <c r="AJ29" s="36"/>
    </row>
    <row r="30" spans="1:94" x14ac:dyDescent="0.3">
      <c r="C30" s="55"/>
      <c r="D30" s="60"/>
      <c r="E30" s="95"/>
      <c r="F30" s="95"/>
      <c r="G30" s="95"/>
      <c r="H30" s="95"/>
      <c r="I30" s="95"/>
      <c r="J30" s="95"/>
      <c r="K30" s="95"/>
      <c r="L30" s="131"/>
      <c r="M30" s="131"/>
      <c r="N30" s="131"/>
      <c r="O30" s="31"/>
      <c r="P30" s="31"/>
      <c r="Q30" s="31"/>
      <c r="R30" s="31"/>
      <c r="S30" s="31"/>
      <c r="AA30" s="36"/>
      <c r="AB30" s="36"/>
      <c r="AC30" s="36"/>
      <c r="AD30" s="36"/>
      <c r="AE30" s="36"/>
      <c r="AF30" s="37"/>
      <c r="AG30" s="36"/>
      <c r="AH30" s="36"/>
      <c r="AI30" s="36"/>
      <c r="AJ30" s="36"/>
    </row>
    <row r="31" spans="1:94" x14ac:dyDescent="0.3">
      <c r="C31" s="55"/>
      <c r="D31" s="60"/>
      <c r="E31" s="95"/>
      <c r="F31" s="95"/>
      <c r="G31" s="95"/>
      <c r="H31" s="95"/>
      <c r="I31" s="95"/>
      <c r="J31" s="95"/>
      <c r="K31" s="132"/>
      <c r="L31" s="132">
        <f t="shared" ref="L31:S31" si="0">+SUM(L33:L272)</f>
        <v>36759.86</v>
      </c>
      <c r="M31" s="132">
        <f t="shared" si="0"/>
        <v>0</v>
      </c>
      <c r="N31" s="132">
        <f t="shared" si="0"/>
        <v>36759.86</v>
      </c>
      <c r="O31" s="132">
        <f t="shared" si="0"/>
        <v>336752.88920419186</v>
      </c>
      <c r="P31" s="132">
        <f t="shared" si="0"/>
        <v>0</v>
      </c>
      <c r="Q31" s="132">
        <f t="shared" si="0"/>
        <v>0</v>
      </c>
      <c r="R31" s="132">
        <f t="shared" si="0"/>
        <v>0</v>
      </c>
      <c r="S31" s="132">
        <f t="shared" si="0"/>
        <v>0</v>
      </c>
      <c r="T31" s="132">
        <f t="shared" ref="T31:U31" si="1">+SUM(T33:T272)</f>
        <v>0</v>
      </c>
      <c r="U31" s="132">
        <f t="shared" si="1"/>
        <v>0</v>
      </c>
      <c r="V31" s="132">
        <f>+SUM(V33:V272)</f>
        <v>336752.88920419186</v>
      </c>
      <c r="W31" s="132"/>
      <c r="X31" s="132"/>
      <c r="Y31" s="132"/>
      <c r="Z31" s="132"/>
      <c r="AA31" s="132"/>
      <c r="AB31" s="132"/>
      <c r="AC31" s="132"/>
      <c r="AD31" s="132"/>
      <c r="AE31" s="132"/>
      <c r="AF31" s="37"/>
      <c r="AG31" s="133" t="s">
        <v>106</v>
      </c>
      <c r="AH31" s="134">
        <f>(1+XIRR(AH32:AH272,AG32:AG272))^(360/365)-1</f>
        <v>0.15797223541070404</v>
      </c>
      <c r="AI31" s="135"/>
      <c r="AJ31" s="135"/>
      <c r="AM31" s="60" t="s">
        <v>107</v>
      </c>
    </row>
    <row r="32" spans="1:94" s="151" customFormat="1" ht="55.2" x14ac:dyDescent="0.3">
      <c r="A32" s="136"/>
      <c r="B32" s="136"/>
      <c r="C32" s="137" t="s">
        <v>108</v>
      </c>
      <c r="D32" s="138" t="s">
        <v>109</v>
      </c>
      <c r="E32" s="137" t="s">
        <v>110</v>
      </c>
      <c r="F32" s="137" t="s">
        <v>111</v>
      </c>
      <c r="G32" s="137" t="s">
        <v>112</v>
      </c>
      <c r="H32" s="139" t="s">
        <v>113</v>
      </c>
      <c r="I32" s="137" t="s">
        <v>114</v>
      </c>
      <c r="J32" s="140" t="s">
        <v>115</v>
      </c>
      <c r="K32" s="139" t="s">
        <v>40</v>
      </c>
      <c r="L32" s="137" t="s">
        <v>41</v>
      </c>
      <c r="M32" s="137" t="s">
        <v>42</v>
      </c>
      <c r="N32" s="141" t="s">
        <v>116</v>
      </c>
      <c r="O32" s="139" t="s">
        <v>117</v>
      </c>
      <c r="P32" s="142" t="s">
        <v>58</v>
      </c>
      <c r="Q32" s="143" t="s">
        <v>118</v>
      </c>
      <c r="R32" s="143" t="s">
        <v>119</v>
      </c>
      <c r="S32" s="143" t="s">
        <v>120</v>
      </c>
      <c r="T32" s="142" t="s">
        <v>121</v>
      </c>
      <c r="U32" s="142" t="s">
        <v>99</v>
      </c>
      <c r="V32" s="144" t="s">
        <v>103</v>
      </c>
      <c r="W32" s="139" t="s">
        <v>122</v>
      </c>
      <c r="X32" s="145" t="s">
        <v>123</v>
      </c>
      <c r="Y32" s="145" t="s">
        <v>124</v>
      </c>
      <c r="Z32" s="146" t="s">
        <v>125</v>
      </c>
      <c r="AA32" s="137" t="s">
        <v>126</v>
      </c>
      <c r="AB32" s="143" t="s">
        <v>127</v>
      </c>
      <c r="AC32" s="143" t="s">
        <v>128</v>
      </c>
      <c r="AD32" s="143" t="s">
        <v>129</v>
      </c>
      <c r="AE32" s="144" t="s">
        <v>130</v>
      </c>
      <c r="AF32" s="147"/>
      <c r="AG32" s="148">
        <f>+Q5</f>
        <v>45639</v>
      </c>
      <c r="AH32" s="149">
        <f>-H5</f>
        <v>-300000</v>
      </c>
      <c r="AI32" s="150"/>
      <c r="AJ32" s="214" t="s">
        <v>131</v>
      </c>
      <c r="AK32" s="214"/>
      <c r="AM32" s="145" t="s">
        <v>132</v>
      </c>
      <c r="AN32" s="140" t="s">
        <v>133</v>
      </c>
      <c r="AO32" s="145" t="s">
        <v>134</v>
      </c>
      <c r="AP32" s="145" t="s">
        <v>40</v>
      </c>
      <c r="AQ32" s="145" t="s">
        <v>41</v>
      </c>
      <c r="AR32" s="145" t="s">
        <v>135</v>
      </c>
      <c r="AS32" s="145" t="s">
        <v>136</v>
      </c>
    </row>
    <row r="33" spans="1:45" x14ac:dyDescent="0.3">
      <c r="A33" s="35">
        <v>1</v>
      </c>
      <c r="B33" s="35">
        <f>IF(A33="","",IF(A33&lt;=$H$22,0,1))</f>
        <v>1</v>
      </c>
      <c r="C33" s="152">
        <f>IF(OR(MONTH(EDATE($Q$6,E33))=$H$16,MONTH(EDATE($Q$6,E33))=$H$17),IF(ABS($H$17-$H$16)=1,EDATE($Q$6,E33+2),EDATE($Q$6,E33+1)),EDATE($Q$6,E33))</f>
        <v>45670</v>
      </c>
      <c r="D33" s="153" t="str">
        <f t="shared" ref="D33:D96" si="2">IF(B33="","",IF(OR(MONTH(C33)=$H$18,MONTH(C33)=$H$19),"D",""))</f>
        <v/>
      </c>
      <c r="E33" s="154">
        <f>IF(OR(MONTH(Q7)=H16, MONTH(Q7)=H17),IF(ABS(H17-H16)=1,3,2),1)</f>
        <v>1</v>
      </c>
      <c r="F33" s="154">
        <f>1</f>
        <v>1</v>
      </c>
      <c r="G33" s="155">
        <f t="shared" ref="G33" si="3">$Q$9</f>
        <v>360</v>
      </c>
      <c r="H33" s="156">
        <f>IF(B33="","",$H$10)</f>
        <v>15.8</v>
      </c>
      <c r="I33" s="154">
        <f>C33-Q6</f>
        <v>31</v>
      </c>
      <c r="J33" s="157">
        <f>H6</f>
        <v>300000</v>
      </c>
      <c r="K33" s="158">
        <f t="shared" ref="K33:K96" si="4">IF(B33="","",IF((IF(ISERROR(MATCH(MONTH(C33),$H$18:$H$19,0))=FALSE,$J$24 + $Q$29,0) + $J$24+$Q$29+$S$27)-L33&lt;0,0.01,IF(ISERROR(MATCH(MONTH(C33),$H$18:$H$19,0))=FALSE,$J$24 + $Q$29,0)+ ($J$24+$Q$29+$S$27)-L33)- R33 -S33-Q33)</f>
        <v>14894.853844677327</v>
      </c>
      <c r="L33" s="159">
        <f t="shared" ref="L33:L96" si="5">IF(B33="","",IF($J$24+$Q$29&lt;ROUND(ROUND(J33*(((1+(H33/100))^(I33/G33))-1),4),2),$J$24+$Q$29 +-0.01,IF(ROUND(ROUND(J33*(((1+(H33/100))^(I33/G33))-1),4),2)&gt;$J$24,$J$24+ -0.01,ROUND(ROUND(J33*(((1+(H33/100))^(I33/G33))-1),4),2))))</f>
        <v>3813.64</v>
      </c>
      <c r="M33" s="159">
        <f t="shared" ref="M33:M96" si="6">IF(B33="","",IF(ISERROR(MATCH(MONTH(C33),$H$18:$H$19,0))=FALSE,$J$23,0)  + $J$23)</f>
        <v>0</v>
      </c>
      <c r="N33" s="159">
        <f t="shared" ref="N33:N96" si="7">IF(B33="","",L33+M33)</f>
        <v>3813.64</v>
      </c>
      <c r="O33" s="160">
        <f t="shared" ref="O33:O96" si="8">IF(B33="","",K33+N33)</f>
        <v>18708.493844677327</v>
      </c>
      <c r="P33" s="161">
        <f t="shared" ref="P33:P96" si="9">IF(B33="","",$J$27)</f>
        <v>0</v>
      </c>
      <c r="Q33" s="161">
        <f t="shared" ref="Q33" si="10">IF(B33="","",ROUND($H$9*J33,2))</f>
        <v>0</v>
      </c>
      <c r="R33" s="161">
        <f>IF(B33="","",(E33-F33)*ROUNDDOWN($H$5*$H$9/30*30,2) + ROUNDDOWN($H$5*$H$9/30*H15,2))</f>
        <v>0</v>
      </c>
      <c r="S33" s="161">
        <f>IF(B33="","",IF(E33-0&gt;1,ROUNDDOWN($J33*$H$9/30*(DATE(YEAR($C33),MONTH($C33)-1,DAY($C33))-C32),2),0))</f>
        <v>0</v>
      </c>
      <c r="T33" s="161">
        <f t="shared" ref="T33:T96" si="11">IF(B33="","",Q33+R33+S33)</f>
        <v>0</v>
      </c>
      <c r="U33" s="161">
        <f t="shared" ref="U33:U96" si="12">IF(B33="","",$J$28)</f>
        <v>0</v>
      </c>
      <c r="V33" s="162">
        <f>IF(B33="","",O33+P33+Q33+R33+S33+U33)</f>
        <v>18708.493844677327</v>
      </c>
      <c r="W33" s="157">
        <f t="shared" ref="W33:W96" si="13">IF(B33="","",(ROUND(J33-K33,2)))</f>
        <v>285105.15000000002</v>
      </c>
      <c r="X33" s="157">
        <f t="shared" ref="X33:X96" si="14">IF(B33="","",IF(ROUND(ROUND(J33*(((1+(H33/100))^(I33/G33))-1),4),2) - $J$24&lt;0,0,ROUND(ROUND(J33*(((1+(H33/100))^(I33/G33))-1),4),2) - $J$24))</f>
        <v>0</v>
      </c>
      <c r="Y33" s="157"/>
      <c r="Z33" s="157">
        <f t="shared" ref="Z33:Z96" si="15">SUM(K33:M33)</f>
        <v>18708.493844677327</v>
      </c>
      <c r="AA33" s="161">
        <f>+L33</f>
        <v>3813.64</v>
      </c>
      <c r="AB33" s="161">
        <f t="shared" ref="AB33:AD96" si="16">+Q33</f>
        <v>0</v>
      </c>
      <c r="AC33" s="163">
        <f t="shared" si="16"/>
        <v>0</v>
      </c>
      <c r="AD33" s="163">
        <f t="shared" si="16"/>
        <v>0</v>
      </c>
      <c r="AE33" s="161">
        <f t="shared" ref="AE33:AE96" si="17">IFERROR(AA33+K33 + P33 + U33+AB33 + M33 + AC33 + AD33,"")</f>
        <v>18708.493844677327</v>
      </c>
      <c r="AF33" s="164">
        <f>IFERROR(IF(D33="D",$J$24*2,$J$24)+Q33,0)</f>
        <v>18708.490000000002</v>
      </c>
      <c r="AG33" s="165">
        <f t="shared" ref="AG33:AG44" si="18">+IF(C33="",0,C33)</f>
        <v>45670</v>
      </c>
      <c r="AH33" s="161">
        <f t="shared" ref="AH33:AH44" si="19">+IF(AE33="",0,AE33)</f>
        <v>18708.493844677327</v>
      </c>
      <c r="AI33" s="33"/>
      <c r="AJ33" s="166">
        <f>+IFERROR(AE33-V33,0)</f>
        <v>0</v>
      </c>
      <c r="AK33" s="167">
        <f>+IFERROR(AA33-L33,0)</f>
        <v>0</v>
      </c>
      <c r="AM33" s="154">
        <f>I33</f>
        <v>31</v>
      </c>
      <c r="AN33" s="168">
        <f t="shared" ref="AN33:AN96" si="20">(1/((1+($J$8/100))^(AM33/$Q$9))*1) * IF(D33="D",2,1)</f>
        <v>1</v>
      </c>
      <c r="AO33" s="161">
        <f>Q16</f>
        <v>0</v>
      </c>
      <c r="AP33" s="161">
        <f ca="1">AR33-AQ33</f>
        <v>0</v>
      </c>
      <c r="AQ33" s="155">
        <f t="shared" ref="AQ33:AQ96" si="21">(((1+($J$8/100))^((K33)/$Q$9))-1)*AO33</f>
        <v>0</v>
      </c>
      <c r="AR33" s="161">
        <f t="shared" ref="AR33:AR96" ca="1" si="22">IF(D33="D",$K$23,0)+ $K$23</f>
        <v>0</v>
      </c>
      <c r="AS33" s="161">
        <f ca="1">AO33-AP33</f>
        <v>0</v>
      </c>
    </row>
    <row r="34" spans="1:45" x14ac:dyDescent="0.3">
      <c r="A34" s="35">
        <f>+IF(A33&gt;=$H$14,"",A33+1)</f>
        <v>2</v>
      </c>
      <c r="B34" s="35">
        <f t="shared" ref="B34:B97" si="23">IF(A34="","",IF(A34&lt;=$H$22,0,1))</f>
        <v>1</v>
      </c>
      <c r="C34" s="152">
        <f t="shared" ref="C34:C97" si="24">IF(B34="","",IF(OR(MONTH(EDATE($Q$6,E34))=$H$16,MONTH(EDATE($Q$6,E34))=$H$17),IF(ABS($H$17-$H$16)=1,EDATE($Q$6,E34+2),EDATE($Q$6,E34+1)),EDATE($Q$6,E34)))</f>
        <v>45701</v>
      </c>
      <c r="D34" s="153" t="str">
        <f t="shared" si="2"/>
        <v/>
      </c>
      <c r="E34" s="154">
        <f>+IF(B34="","",IF(OR(MONTH(DATE(YEAR(C33)+0.0833333333333333,MONTH(C33)+1,DAY(C33)))=$H$16,MONTH(DATE(YEAR(C33)+0.5,MONTH(C33)+1,DAY(C33)))=$H$17),IF(ABS($H$17-$H$16)=1,E33+1,E33+2),E33+1))</f>
        <v>2</v>
      </c>
      <c r="F34" s="154">
        <f>+IF(B34="","",F33+1)</f>
        <v>2</v>
      </c>
      <c r="G34" s="155">
        <f>IF(B34="","",$Q$9)</f>
        <v>360</v>
      </c>
      <c r="H34" s="156">
        <f t="shared" ref="H34:H97" si="25">IF(B34="","",$H$10)</f>
        <v>15.8</v>
      </c>
      <c r="I34" s="154">
        <f>IF(B34="","",C34-C33)</f>
        <v>31</v>
      </c>
      <c r="J34" s="157">
        <f>IF(B34="","",W33)</f>
        <v>285105.15000000002</v>
      </c>
      <c r="K34" s="158">
        <f t="shared" si="4"/>
        <v>15084.193844677327</v>
      </c>
      <c r="L34" s="159">
        <f t="shared" si="5"/>
        <v>3624.3</v>
      </c>
      <c r="M34" s="159">
        <f t="shared" si="6"/>
        <v>0</v>
      </c>
      <c r="N34" s="159">
        <f t="shared" si="7"/>
        <v>3624.3</v>
      </c>
      <c r="O34" s="160">
        <f t="shared" si="8"/>
        <v>18708.493844677327</v>
      </c>
      <c r="P34" s="161">
        <f t="shared" si="9"/>
        <v>0</v>
      </c>
      <c r="Q34" s="161">
        <f>IF(B34="","",ROUND($H$9*J34/30*$I34,2)-S34)</f>
        <v>0</v>
      </c>
      <c r="R34" s="161"/>
      <c r="S34" s="161">
        <f t="shared" ref="S34:S97" si="26">IF(B34="","",IF(E34-E33&gt;1,ROUNDDOWN($J34*$H$9/30*(DATE(YEAR($C34),MONTH($C34)-1,DAY($C34))-C33),2),0))</f>
        <v>0</v>
      </c>
      <c r="T34" s="161">
        <f t="shared" si="11"/>
        <v>0</v>
      </c>
      <c r="U34" s="161">
        <f t="shared" si="12"/>
        <v>0</v>
      </c>
      <c r="V34" s="162">
        <f t="shared" ref="V34:V97" si="27">IF(B34="","",O34+P34+Q34+R34+S34+U34)</f>
        <v>18708.493844677327</v>
      </c>
      <c r="W34" s="157">
        <f t="shared" si="13"/>
        <v>270020.96000000002</v>
      </c>
      <c r="X34" s="157">
        <f t="shared" si="14"/>
        <v>0</v>
      </c>
      <c r="Y34" s="157"/>
      <c r="Z34" s="157">
        <f t="shared" si="15"/>
        <v>18708.493844677327</v>
      </c>
      <c r="AA34" s="161">
        <f t="shared" ref="AA34:AA97" si="28">+L34</f>
        <v>3624.3</v>
      </c>
      <c r="AB34" s="161">
        <f t="shared" si="16"/>
        <v>0</v>
      </c>
      <c r="AC34" s="163">
        <f t="shared" si="16"/>
        <v>0</v>
      </c>
      <c r="AD34" s="163">
        <f t="shared" si="16"/>
        <v>0</v>
      </c>
      <c r="AE34" s="161">
        <f t="shared" si="17"/>
        <v>18708.493844677327</v>
      </c>
      <c r="AF34" s="164">
        <f t="shared" ref="AF34:AF97" si="29">IFERROR(IF(D34="D",$J$24*2,$J$24)+Q34,0)</f>
        <v>18708.490000000002</v>
      </c>
      <c r="AG34" s="165">
        <f t="shared" si="18"/>
        <v>45701</v>
      </c>
      <c r="AH34" s="161">
        <f t="shared" si="19"/>
        <v>18708.493844677327</v>
      </c>
      <c r="AI34" s="33"/>
      <c r="AJ34" s="166">
        <f t="shared" ref="AJ34:AJ97" si="30">+IFERROR(AE34-V34,0)</f>
        <v>0</v>
      </c>
      <c r="AK34" s="167">
        <f t="shared" ref="AK34:AK97" si="31">+IFERROR(AA34-L34,0)</f>
        <v>0</v>
      </c>
      <c r="AM34" s="154">
        <f t="shared" ref="AM34:AM97" si="32">I34 + AM33</f>
        <v>62</v>
      </c>
      <c r="AN34" s="168">
        <f t="shared" si="20"/>
        <v>1</v>
      </c>
      <c r="AO34" s="161">
        <f ca="1">AS33</f>
        <v>0</v>
      </c>
      <c r="AP34" s="161">
        <f t="shared" ref="AP34:AP97" ca="1" si="33">AR34-AQ34</f>
        <v>0</v>
      </c>
      <c r="AQ34" s="155">
        <f t="shared" ca="1" si="21"/>
        <v>0</v>
      </c>
      <c r="AR34" s="161">
        <f t="shared" ca="1" si="22"/>
        <v>0</v>
      </c>
      <c r="AS34" s="161">
        <f t="shared" ref="AS34:AS97" ca="1" si="34">AO34-AP34</f>
        <v>0</v>
      </c>
    </row>
    <row r="35" spans="1:45" x14ac:dyDescent="0.3">
      <c r="A35" s="35">
        <f t="shared" ref="A35:A98" si="35">+IF(A34&gt;=$H$14,"",A34+1)</f>
        <v>3</v>
      </c>
      <c r="B35" s="35">
        <f t="shared" si="23"/>
        <v>1</v>
      </c>
      <c r="C35" s="152">
        <f t="shared" si="24"/>
        <v>45729</v>
      </c>
      <c r="D35" s="153" t="str">
        <f t="shared" si="2"/>
        <v/>
      </c>
      <c r="E35" s="154">
        <f t="shared" ref="E35:E98" si="36">+IF(B35="","",IF(OR(MONTH(DATE(YEAR(C34)+0.0833333333333333,MONTH(C34)+1,DAY(C34)))=$H$16,MONTH(DATE(YEAR(C34)+0.5,MONTH(C34)+1,DAY(C34)))=$H$17),IF(ABS($H$17-$H$16)=1,E34+1,E34+2),E34+1))</f>
        <v>3</v>
      </c>
      <c r="F35" s="154">
        <f t="shared" ref="F35:F98" si="37">+IF(B35="","",F34+1)</f>
        <v>3</v>
      </c>
      <c r="G35" s="155">
        <f t="shared" ref="G35:G98" si="38">IF(B35="","",$Q$9)</f>
        <v>360</v>
      </c>
      <c r="H35" s="156">
        <f t="shared" si="25"/>
        <v>15.8</v>
      </c>
      <c r="I35" s="154">
        <f t="shared" ref="I35:I98" si="39">IF(B35="","",C35-C34)</f>
        <v>28</v>
      </c>
      <c r="J35" s="157">
        <f t="shared" ref="J35:J98" si="40">IF(B35="","",W34)</f>
        <v>270020.96000000002</v>
      </c>
      <c r="K35" s="158">
        <f t="shared" si="4"/>
        <v>15610.033844677328</v>
      </c>
      <c r="L35" s="159">
        <f t="shared" si="5"/>
        <v>3098.46</v>
      </c>
      <c r="M35" s="159">
        <f t="shared" si="6"/>
        <v>0</v>
      </c>
      <c r="N35" s="159">
        <f t="shared" si="7"/>
        <v>3098.46</v>
      </c>
      <c r="O35" s="160">
        <f t="shared" si="8"/>
        <v>18708.493844677327</v>
      </c>
      <c r="P35" s="161">
        <f t="shared" si="9"/>
        <v>0</v>
      </c>
      <c r="Q35" s="161">
        <f t="shared" ref="Q35:Q98" si="41">IF(B35="","",ROUND($H$9*J35/30*$I35,2)-S35)</f>
        <v>0</v>
      </c>
      <c r="R35" s="161"/>
      <c r="S35" s="161">
        <f t="shared" si="26"/>
        <v>0</v>
      </c>
      <c r="T35" s="161">
        <f t="shared" si="11"/>
        <v>0</v>
      </c>
      <c r="U35" s="161">
        <f t="shared" si="12"/>
        <v>0</v>
      </c>
      <c r="V35" s="162">
        <f t="shared" si="27"/>
        <v>18708.493844677327</v>
      </c>
      <c r="W35" s="157">
        <f t="shared" si="13"/>
        <v>254410.93</v>
      </c>
      <c r="X35" s="157">
        <f t="shared" si="14"/>
        <v>0</v>
      </c>
      <c r="Y35" s="157"/>
      <c r="Z35" s="157">
        <f t="shared" si="15"/>
        <v>18708.493844677327</v>
      </c>
      <c r="AA35" s="161">
        <f t="shared" si="28"/>
        <v>3098.46</v>
      </c>
      <c r="AB35" s="161">
        <f t="shared" si="16"/>
        <v>0</v>
      </c>
      <c r="AC35" s="163">
        <f t="shared" si="16"/>
        <v>0</v>
      </c>
      <c r="AD35" s="163">
        <f t="shared" si="16"/>
        <v>0</v>
      </c>
      <c r="AE35" s="161">
        <f t="shared" si="17"/>
        <v>18708.493844677327</v>
      </c>
      <c r="AF35" s="164">
        <f t="shared" si="29"/>
        <v>18708.490000000002</v>
      </c>
      <c r="AG35" s="165">
        <f t="shared" si="18"/>
        <v>45729</v>
      </c>
      <c r="AH35" s="161">
        <f t="shared" si="19"/>
        <v>18708.493844677327</v>
      </c>
      <c r="AI35" s="33"/>
      <c r="AJ35" s="166">
        <f t="shared" si="30"/>
        <v>0</v>
      </c>
      <c r="AK35" s="167">
        <f t="shared" si="31"/>
        <v>0</v>
      </c>
      <c r="AM35" s="154">
        <f t="shared" si="32"/>
        <v>90</v>
      </c>
      <c r="AN35" s="168">
        <f t="shared" si="20"/>
        <v>1</v>
      </c>
      <c r="AO35" s="161">
        <f t="shared" ref="AO35:AO98" ca="1" si="42">AS34</f>
        <v>0</v>
      </c>
      <c r="AP35" s="161">
        <f t="shared" ca="1" si="33"/>
        <v>0</v>
      </c>
      <c r="AQ35" s="155">
        <f t="shared" ca="1" si="21"/>
        <v>0</v>
      </c>
      <c r="AR35" s="161">
        <f t="shared" ca="1" si="22"/>
        <v>0</v>
      </c>
      <c r="AS35" s="161">
        <f t="shared" ca="1" si="34"/>
        <v>0</v>
      </c>
    </row>
    <row r="36" spans="1:45" x14ac:dyDescent="0.3">
      <c r="A36" s="35">
        <f t="shared" si="35"/>
        <v>4</v>
      </c>
      <c r="B36" s="35">
        <f t="shared" si="23"/>
        <v>1</v>
      </c>
      <c r="C36" s="152">
        <f t="shared" si="24"/>
        <v>45760</v>
      </c>
      <c r="D36" s="153" t="str">
        <f t="shared" si="2"/>
        <v/>
      </c>
      <c r="E36" s="154">
        <f t="shared" si="36"/>
        <v>4</v>
      </c>
      <c r="F36" s="154">
        <f t="shared" si="37"/>
        <v>4</v>
      </c>
      <c r="G36" s="155">
        <f t="shared" si="38"/>
        <v>360</v>
      </c>
      <c r="H36" s="156">
        <f t="shared" si="25"/>
        <v>15.8</v>
      </c>
      <c r="I36" s="154">
        <f t="shared" si="39"/>
        <v>31</v>
      </c>
      <c r="J36" s="157">
        <f t="shared" si="40"/>
        <v>254410.93</v>
      </c>
      <c r="K36" s="158">
        <f t="shared" si="4"/>
        <v>15474.383844677326</v>
      </c>
      <c r="L36" s="159">
        <f t="shared" si="5"/>
        <v>3234.11</v>
      </c>
      <c r="M36" s="159">
        <f t="shared" si="6"/>
        <v>0</v>
      </c>
      <c r="N36" s="159">
        <f t="shared" si="7"/>
        <v>3234.11</v>
      </c>
      <c r="O36" s="160">
        <f t="shared" si="8"/>
        <v>18708.493844677327</v>
      </c>
      <c r="P36" s="161">
        <f t="shared" si="9"/>
        <v>0</v>
      </c>
      <c r="Q36" s="161">
        <f t="shared" si="41"/>
        <v>0</v>
      </c>
      <c r="R36" s="161"/>
      <c r="S36" s="161">
        <f t="shared" si="26"/>
        <v>0</v>
      </c>
      <c r="T36" s="161">
        <f t="shared" si="11"/>
        <v>0</v>
      </c>
      <c r="U36" s="161">
        <f t="shared" si="12"/>
        <v>0</v>
      </c>
      <c r="V36" s="162">
        <f t="shared" si="27"/>
        <v>18708.493844677327</v>
      </c>
      <c r="W36" s="157">
        <f t="shared" si="13"/>
        <v>238936.55</v>
      </c>
      <c r="X36" s="157">
        <f t="shared" si="14"/>
        <v>0</v>
      </c>
      <c r="Y36" s="157"/>
      <c r="Z36" s="157">
        <f t="shared" si="15"/>
        <v>18708.493844677327</v>
      </c>
      <c r="AA36" s="161">
        <f t="shared" si="28"/>
        <v>3234.11</v>
      </c>
      <c r="AB36" s="161">
        <f t="shared" si="16"/>
        <v>0</v>
      </c>
      <c r="AC36" s="163">
        <f t="shared" si="16"/>
        <v>0</v>
      </c>
      <c r="AD36" s="163">
        <f t="shared" si="16"/>
        <v>0</v>
      </c>
      <c r="AE36" s="161">
        <f t="shared" si="17"/>
        <v>18708.493844677327</v>
      </c>
      <c r="AF36" s="164">
        <f t="shared" si="29"/>
        <v>18708.490000000002</v>
      </c>
      <c r="AG36" s="165">
        <f t="shared" si="18"/>
        <v>45760</v>
      </c>
      <c r="AH36" s="161">
        <f t="shared" si="19"/>
        <v>18708.493844677327</v>
      </c>
      <c r="AI36" s="33"/>
      <c r="AJ36" s="166">
        <f t="shared" si="30"/>
        <v>0</v>
      </c>
      <c r="AK36" s="167">
        <f t="shared" si="31"/>
        <v>0</v>
      </c>
      <c r="AM36" s="154">
        <f t="shared" si="32"/>
        <v>121</v>
      </c>
      <c r="AN36" s="168">
        <f t="shared" si="20"/>
        <v>1</v>
      </c>
      <c r="AO36" s="161">
        <f t="shared" ca="1" si="42"/>
        <v>0</v>
      </c>
      <c r="AP36" s="161">
        <f t="shared" ca="1" si="33"/>
        <v>0</v>
      </c>
      <c r="AQ36" s="155">
        <f t="shared" ca="1" si="21"/>
        <v>0</v>
      </c>
      <c r="AR36" s="161">
        <f t="shared" ca="1" si="22"/>
        <v>0</v>
      </c>
      <c r="AS36" s="161">
        <f t="shared" ca="1" si="34"/>
        <v>0</v>
      </c>
    </row>
    <row r="37" spans="1:45" x14ac:dyDescent="0.3">
      <c r="A37" s="35">
        <f t="shared" si="35"/>
        <v>5</v>
      </c>
      <c r="B37" s="35">
        <f t="shared" si="23"/>
        <v>1</v>
      </c>
      <c r="C37" s="152">
        <f t="shared" si="24"/>
        <v>45790</v>
      </c>
      <c r="D37" s="153" t="str">
        <f t="shared" si="2"/>
        <v/>
      </c>
      <c r="E37" s="154">
        <f t="shared" si="36"/>
        <v>5</v>
      </c>
      <c r="F37" s="154">
        <f t="shared" si="37"/>
        <v>5</v>
      </c>
      <c r="G37" s="155">
        <f t="shared" si="38"/>
        <v>360</v>
      </c>
      <c r="H37" s="156">
        <f t="shared" si="25"/>
        <v>15.8</v>
      </c>
      <c r="I37" s="154">
        <f t="shared" si="39"/>
        <v>30</v>
      </c>
      <c r="J37" s="157">
        <f t="shared" si="40"/>
        <v>238936.55</v>
      </c>
      <c r="K37" s="158">
        <f t="shared" si="4"/>
        <v>15769.683844677327</v>
      </c>
      <c r="L37" s="159">
        <f t="shared" si="5"/>
        <v>2938.81</v>
      </c>
      <c r="M37" s="159">
        <f t="shared" si="6"/>
        <v>0</v>
      </c>
      <c r="N37" s="159">
        <f t="shared" si="7"/>
        <v>2938.81</v>
      </c>
      <c r="O37" s="160">
        <f t="shared" si="8"/>
        <v>18708.493844677327</v>
      </c>
      <c r="P37" s="161">
        <f t="shared" si="9"/>
        <v>0</v>
      </c>
      <c r="Q37" s="161">
        <f t="shared" si="41"/>
        <v>0</v>
      </c>
      <c r="R37" s="161"/>
      <c r="S37" s="161">
        <f t="shared" si="26"/>
        <v>0</v>
      </c>
      <c r="T37" s="161">
        <f t="shared" si="11"/>
        <v>0</v>
      </c>
      <c r="U37" s="161">
        <f t="shared" si="12"/>
        <v>0</v>
      </c>
      <c r="V37" s="162">
        <f t="shared" si="27"/>
        <v>18708.493844677327</v>
      </c>
      <c r="W37" s="157">
        <f t="shared" si="13"/>
        <v>223166.87</v>
      </c>
      <c r="X37" s="157">
        <f t="shared" si="14"/>
        <v>0</v>
      </c>
      <c r="Y37" s="157"/>
      <c r="Z37" s="157">
        <f t="shared" si="15"/>
        <v>18708.493844677327</v>
      </c>
      <c r="AA37" s="161">
        <f t="shared" si="28"/>
        <v>2938.81</v>
      </c>
      <c r="AB37" s="161">
        <f t="shared" si="16"/>
        <v>0</v>
      </c>
      <c r="AC37" s="163">
        <f t="shared" si="16"/>
        <v>0</v>
      </c>
      <c r="AD37" s="163">
        <f t="shared" si="16"/>
        <v>0</v>
      </c>
      <c r="AE37" s="161">
        <f t="shared" si="17"/>
        <v>18708.493844677327</v>
      </c>
      <c r="AF37" s="164">
        <f t="shared" si="29"/>
        <v>18708.490000000002</v>
      </c>
      <c r="AG37" s="165">
        <f t="shared" si="18"/>
        <v>45790</v>
      </c>
      <c r="AH37" s="161">
        <f t="shared" si="19"/>
        <v>18708.493844677327</v>
      </c>
      <c r="AI37" s="33"/>
      <c r="AJ37" s="166">
        <f t="shared" si="30"/>
        <v>0</v>
      </c>
      <c r="AK37" s="167">
        <f t="shared" si="31"/>
        <v>0</v>
      </c>
      <c r="AM37" s="154">
        <f t="shared" si="32"/>
        <v>151</v>
      </c>
      <c r="AN37" s="168">
        <f t="shared" si="20"/>
        <v>1</v>
      </c>
      <c r="AO37" s="161">
        <f t="shared" ca="1" si="42"/>
        <v>0</v>
      </c>
      <c r="AP37" s="161">
        <f t="shared" ca="1" si="33"/>
        <v>0</v>
      </c>
      <c r="AQ37" s="155">
        <f t="shared" ca="1" si="21"/>
        <v>0</v>
      </c>
      <c r="AR37" s="161">
        <f t="shared" ca="1" si="22"/>
        <v>0</v>
      </c>
      <c r="AS37" s="161">
        <f t="shared" ca="1" si="34"/>
        <v>0</v>
      </c>
    </row>
    <row r="38" spans="1:45" ht="12.75" customHeight="1" x14ac:dyDescent="0.3">
      <c r="A38" s="35">
        <f t="shared" si="35"/>
        <v>6</v>
      </c>
      <c r="B38" s="35">
        <f t="shared" si="23"/>
        <v>1</v>
      </c>
      <c r="C38" s="152">
        <f t="shared" si="24"/>
        <v>45821</v>
      </c>
      <c r="D38" s="153" t="str">
        <f t="shared" si="2"/>
        <v/>
      </c>
      <c r="E38" s="154">
        <f t="shared" si="36"/>
        <v>6</v>
      </c>
      <c r="F38" s="154">
        <f t="shared" si="37"/>
        <v>6</v>
      </c>
      <c r="G38" s="155">
        <f t="shared" si="38"/>
        <v>360</v>
      </c>
      <c r="H38" s="156">
        <f t="shared" si="25"/>
        <v>15.8</v>
      </c>
      <c r="I38" s="154">
        <f t="shared" si="39"/>
        <v>31</v>
      </c>
      <c r="J38" s="157">
        <f t="shared" si="40"/>
        <v>223166.87</v>
      </c>
      <c r="K38" s="158">
        <f t="shared" si="4"/>
        <v>15871.563844677326</v>
      </c>
      <c r="L38" s="159">
        <f t="shared" si="5"/>
        <v>2836.93</v>
      </c>
      <c r="M38" s="159">
        <f t="shared" si="6"/>
        <v>0</v>
      </c>
      <c r="N38" s="159">
        <f t="shared" si="7"/>
        <v>2836.93</v>
      </c>
      <c r="O38" s="160">
        <f t="shared" si="8"/>
        <v>18708.493844677327</v>
      </c>
      <c r="P38" s="161">
        <f t="shared" si="9"/>
        <v>0</v>
      </c>
      <c r="Q38" s="161">
        <f t="shared" si="41"/>
        <v>0</v>
      </c>
      <c r="R38" s="161"/>
      <c r="S38" s="161">
        <f t="shared" si="26"/>
        <v>0</v>
      </c>
      <c r="T38" s="161">
        <f t="shared" si="11"/>
        <v>0</v>
      </c>
      <c r="U38" s="161">
        <f t="shared" si="12"/>
        <v>0</v>
      </c>
      <c r="V38" s="162">
        <f t="shared" si="27"/>
        <v>18708.493844677327</v>
      </c>
      <c r="W38" s="157">
        <f t="shared" si="13"/>
        <v>207295.31</v>
      </c>
      <c r="X38" s="157">
        <f t="shared" si="14"/>
        <v>0</v>
      </c>
      <c r="Y38" s="157"/>
      <c r="Z38" s="157">
        <f t="shared" si="15"/>
        <v>18708.493844677327</v>
      </c>
      <c r="AA38" s="161">
        <f t="shared" si="28"/>
        <v>2836.93</v>
      </c>
      <c r="AB38" s="161">
        <f t="shared" si="16"/>
        <v>0</v>
      </c>
      <c r="AC38" s="163">
        <f t="shared" si="16"/>
        <v>0</v>
      </c>
      <c r="AD38" s="163">
        <f t="shared" si="16"/>
        <v>0</v>
      </c>
      <c r="AE38" s="161">
        <f t="shared" si="17"/>
        <v>18708.493844677327</v>
      </c>
      <c r="AF38" s="164">
        <f t="shared" si="29"/>
        <v>18708.490000000002</v>
      </c>
      <c r="AG38" s="165">
        <f t="shared" si="18"/>
        <v>45821</v>
      </c>
      <c r="AH38" s="161">
        <f t="shared" si="19"/>
        <v>18708.493844677327</v>
      </c>
      <c r="AI38" s="33"/>
      <c r="AJ38" s="166">
        <f t="shared" si="30"/>
        <v>0</v>
      </c>
      <c r="AK38" s="167">
        <f t="shared" si="31"/>
        <v>0</v>
      </c>
      <c r="AM38" s="154">
        <f t="shared" si="32"/>
        <v>182</v>
      </c>
      <c r="AN38" s="168">
        <f t="shared" si="20"/>
        <v>1</v>
      </c>
      <c r="AO38" s="161">
        <f t="shared" ca="1" si="42"/>
        <v>0</v>
      </c>
      <c r="AP38" s="161">
        <f t="shared" ca="1" si="33"/>
        <v>0</v>
      </c>
      <c r="AQ38" s="155">
        <f t="shared" ca="1" si="21"/>
        <v>0</v>
      </c>
      <c r="AR38" s="161">
        <f t="shared" ca="1" si="22"/>
        <v>0</v>
      </c>
      <c r="AS38" s="161">
        <f t="shared" ca="1" si="34"/>
        <v>0</v>
      </c>
    </row>
    <row r="39" spans="1:45" ht="12.75" customHeight="1" x14ac:dyDescent="0.3">
      <c r="A39" s="35">
        <f t="shared" si="35"/>
        <v>7</v>
      </c>
      <c r="B39" s="35">
        <f t="shared" si="23"/>
        <v>1</v>
      </c>
      <c r="C39" s="152">
        <f t="shared" si="24"/>
        <v>45851</v>
      </c>
      <c r="D39" s="153" t="str">
        <f t="shared" si="2"/>
        <v/>
      </c>
      <c r="E39" s="154">
        <f t="shared" si="36"/>
        <v>7</v>
      </c>
      <c r="F39" s="154">
        <f t="shared" si="37"/>
        <v>7</v>
      </c>
      <c r="G39" s="155">
        <f t="shared" si="38"/>
        <v>360</v>
      </c>
      <c r="H39" s="156">
        <f t="shared" si="25"/>
        <v>15.8</v>
      </c>
      <c r="I39" s="154">
        <f t="shared" si="39"/>
        <v>30</v>
      </c>
      <c r="J39" s="157">
        <f t="shared" si="40"/>
        <v>207295.31</v>
      </c>
      <c r="K39" s="158">
        <f t="shared" si="4"/>
        <v>16158.853844677327</v>
      </c>
      <c r="L39" s="159">
        <f t="shared" si="5"/>
        <v>2549.64</v>
      </c>
      <c r="M39" s="159">
        <f t="shared" si="6"/>
        <v>0</v>
      </c>
      <c r="N39" s="159">
        <f t="shared" si="7"/>
        <v>2549.64</v>
      </c>
      <c r="O39" s="160">
        <f t="shared" si="8"/>
        <v>18708.493844677327</v>
      </c>
      <c r="P39" s="161">
        <f t="shared" si="9"/>
        <v>0</v>
      </c>
      <c r="Q39" s="161">
        <f t="shared" si="41"/>
        <v>0</v>
      </c>
      <c r="R39" s="161"/>
      <c r="S39" s="161">
        <f t="shared" si="26"/>
        <v>0</v>
      </c>
      <c r="T39" s="161">
        <f t="shared" si="11"/>
        <v>0</v>
      </c>
      <c r="U39" s="161">
        <f t="shared" si="12"/>
        <v>0</v>
      </c>
      <c r="V39" s="162">
        <f t="shared" si="27"/>
        <v>18708.493844677327</v>
      </c>
      <c r="W39" s="157">
        <f t="shared" si="13"/>
        <v>191136.46</v>
      </c>
      <c r="X39" s="157">
        <f t="shared" si="14"/>
        <v>0</v>
      </c>
      <c r="Y39" s="157"/>
      <c r="Z39" s="157">
        <f t="shared" si="15"/>
        <v>18708.493844677327</v>
      </c>
      <c r="AA39" s="161">
        <f t="shared" si="28"/>
        <v>2549.64</v>
      </c>
      <c r="AB39" s="161">
        <f t="shared" si="16"/>
        <v>0</v>
      </c>
      <c r="AC39" s="163">
        <f t="shared" si="16"/>
        <v>0</v>
      </c>
      <c r="AD39" s="163">
        <f t="shared" si="16"/>
        <v>0</v>
      </c>
      <c r="AE39" s="161">
        <f t="shared" si="17"/>
        <v>18708.493844677327</v>
      </c>
      <c r="AF39" s="164">
        <f t="shared" si="29"/>
        <v>18708.490000000002</v>
      </c>
      <c r="AG39" s="165">
        <f t="shared" si="18"/>
        <v>45851</v>
      </c>
      <c r="AH39" s="161">
        <f t="shared" si="19"/>
        <v>18708.493844677327</v>
      </c>
      <c r="AI39" s="33"/>
      <c r="AJ39" s="166">
        <f t="shared" si="30"/>
        <v>0</v>
      </c>
      <c r="AK39" s="167">
        <f t="shared" si="31"/>
        <v>0</v>
      </c>
      <c r="AM39" s="154">
        <f t="shared" si="32"/>
        <v>212</v>
      </c>
      <c r="AN39" s="168">
        <f t="shared" si="20"/>
        <v>1</v>
      </c>
      <c r="AO39" s="161">
        <f t="shared" ca="1" si="42"/>
        <v>0</v>
      </c>
      <c r="AP39" s="161">
        <f t="shared" ca="1" si="33"/>
        <v>0</v>
      </c>
      <c r="AQ39" s="155">
        <f t="shared" ca="1" si="21"/>
        <v>0</v>
      </c>
      <c r="AR39" s="161">
        <f t="shared" ca="1" si="22"/>
        <v>0</v>
      </c>
      <c r="AS39" s="161">
        <f t="shared" ca="1" si="34"/>
        <v>0</v>
      </c>
    </row>
    <row r="40" spans="1:45" ht="12.75" customHeight="1" x14ac:dyDescent="0.3">
      <c r="A40" s="35">
        <f t="shared" si="35"/>
        <v>8</v>
      </c>
      <c r="B40" s="35">
        <f t="shared" si="23"/>
        <v>1</v>
      </c>
      <c r="C40" s="152">
        <f t="shared" si="24"/>
        <v>45882</v>
      </c>
      <c r="D40" s="153" t="str">
        <f t="shared" si="2"/>
        <v/>
      </c>
      <c r="E40" s="154">
        <f t="shared" si="36"/>
        <v>8</v>
      </c>
      <c r="F40" s="154">
        <f t="shared" si="37"/>
        <v>8</v>
      </c>
      <c r="G40" s="155">
        <f t="shared" si="38"/>
        <v>360</v>
      </c>
      <c r="H40" s="156">
        <f t="shared" si="25"/>
        <v>15.8</v>
      </c>
      <c r="I40" s="154">
        <f t="shared" si="39"/>
        <v>31</v>
      </c>
      <c r="J40" s="157">
        <f t="shared" si="40"/>
        <v>191136.46</v>
      </c>
      <c r="K40" s="158">
        <f t="shared" si="4"/>
        <v>16278.743844677327</v>
      </c>
      <c r="L40" s="159">
        <f t="shared" si="5"/>
        <v>2429.75</v>
      </c>
      <c r="M40" s="159">
        <f t="shared" si="6"/>
        <v>0</v>
      </c>
      <c r="N40" s="159">
        <f t="shared" si="7"/>
        <v>2429.75</v>
      </c>
      <c r="O40" s="160">
        <f t="shared" si="8"/>
        <v>18708.493844677327</v>
      </c>
      <c r="P40" s="161">
        <f t="shared" si="9"/>
        <v>0</v>
      </c>
      <c r="Q40" s="161">
        <f t="shared" si="41"/>
        <v>0</v>
      </c>
      <c r="R40" s="161"/>
      <c r="S40" s="161">
        <f t="shared" si="26"/>
        <v>0</v>
      </c>
      <c r="T40" s="161">
        <f t="shared" si="11"/>
        <v>0</v>
      </c>
      <c r="U40" s="161">
        <f t="shared" si="12"/>
        <v>0</v>
      </c>
      <c r="V40" s="162">
        <f t="shared" si="27"/>
        <v>18708.493844677327</v>
      </c>
      <c r="W40" s="157">
        <f t="shared" si="13"/>
        <v>174857.72</v>
      </c>
      <c r="X40" s="157">
        <f t="shared" si="14"/>
        <v>0</v>
      </c>
      <c r="Y40" s="157"/>
      <c r="Z40" s="157">
        <f t="shared" si="15"/>
        <v>18708.493844677327</v>
      </c>
      <c r="AA40" s="161">
        <f t="shared" si="28"/>
        <v>2429.75</v>
      </c>
      <c r="AB40" s="161">
        <f t="shared" si="16"/>
        <v>0</v>
      </c>
      <c r="AC40" s="163">
        <f t="shared" si="16"/>
        <v>0</v>
      </c>
      <c r="AD40" s="163">
        <f t="shared" si="16"/>
        <v>0</v>
      </c>
      <c r="AE40" s="161">
        <f t="shared" si="17"/>
        <v>18708.493844677327</v>
      </c>
      <c r="AF40" s="164">
        <f t="shared" si="29"/>
        <v>18708.490000000002</v>
      </c>
      <c r="AG40" s="165">
        <f t="shared" si="18"/>
        <v>45882</v>
      </c>
      <c r="AH40" s="161">
        <f t="shared" si="19"/>
        <v>18708.493844677327</v>
      </c>
      <c r="AI40" s="33"/>
      <c r="AJ40" s="166">
        <f t="shared" si="30"/>
        <v>0</v>
      </c>
      <c r="AK40" s="167">
        <f t="shared" si="31"/>
        <v>0</v>
      </c>
      <c r="AM40" s="154">
        <f t="shared" si="32"/>
        <v>243</v>
      </c>
      <c r="AN40" s="168">
        <f t="shared" si="20"/>
        <v>1</v>
      </c>
      <c r="AO40" s="161">
        <f t="shared" ca="1" si="42"/>
        <v>0</v>
      </c>
      <c r="AP40" s="161">
        <f t="shared" ca="1" si="33"/>
        <v>0</v>
      </c>
      <c r="AQ40" s="155">
        <f t="shared" ca="1" si="21"/>
        <v>0</v>
      </c>
      <c r="AR40" s="161">
        <f t="shared" ca="1" si="22"/>
        <v>0</v>
      </c>
      <c r="AS40" s="161">
        <f t="shared" ca="1" si="34"/>
        <v>0</v>
      </c>
    </row>
    <row r="41" spans="1:45" ht="12.75" customHeight="1" x14ac:dyDescent="0.3">
      <c r="A41" s="35">
        <f t="shared" si="35"/>
        <v>9</v>
      </c>
      <c r="B41" s="35">
        <f t="shared" si="23"/>
        <v>1</v>
      </c>
      <c r="C41" s="152">
        <f t="shared" si="24"/>
        <v>45913</v>
      </c>
      <c r="D41" s="153" t="str">
        <f t="shared" si="2"/>
        <v/>
      </c>
      <c r="E41" s="154">
        <f t="shared" si="36"/>
        <v>9</v>
      </c>
      <c r="F41" s="154">
        <f t="shared" si="37"/>
        <v>9</v>
      </c>
      <c r="G41" s="155">
        <f t="shared" si="38"/>
        <v>360</v>
      </c>
      <c r="H41" s="156">
        <f t="shared" si="25"/>
        <v>15.8</v>
      </c>
      <c r="I41" s="154">
        <f t="shared" si="39"/>
        <v>31</v>
      </c>
      <c r="J41" s="157">
        <f t="shared" si="40"/>
        <v>174857.72</v>
      </c>
      <c r="K41" s="158">
        <f t="shared" si="4"/>
        <v>16485.673844677327</v>
      </c>
      <c r="L41" s="159">
        <f t="shared" si="5"/>
        <v>2222.8200000000002</v>
      </c>
      <c r="M41" s="159">
        <f t="shared" si="6"/>
        <v>0</v>
      </c>
      <c r="N41" s="159">
        <f t="shared" si="7"/>
        <v>2222.8200000000002</v>
      </c>
      <c r="O41" s="160">
        <f t="shared" si="8"/>
        <v>18708.493844677327</v>
      </c>
      <c r="P41" s="161">
        <f t="shared" si="9"/>
        <v>0</v>
      </c>
      <c r="Q41" s="161">
        <f t="shared" si="41"/>
        <v>0</v>
      </c>
      <c r="R41" s="161"/>
      <c r="S41" s="161">
        <f t="shared" si="26"/>
        <v>0</v>
      </c>
      <c r="T41" s="161">
        <f t="shared" si="11"/>
        <v>0</v>
      </c>
      <c r="U41" s="161">
        <f t="shared" si="12"/>
        <v>0</v>
      </c>
      <c r="V41" s="162">
        <f t="shared" si="27"/>
        <v>18708.493844677327</v>
      </c>
      <c r="W41" s="157">
        <f t="shared" si="13"/>
        <v>158372.04999999999</v>
      </c>
      <c r="X41" s="157">
        <f t="shared" si="14"/>
        <v>0</v>
      </c>
      <c r="Y41" s="157"/>
      <c r="Z41" s="157">
        <f t="shared" si="15"/>
        <v>18708.493844677327</v>
      </c>
      <c r="AA41" s="161">
        <f t="shared" si="28"/>
        <v>2222.8200000000002</v>
      </c>
      <c r="AB41" s="161">
        <f t="shared" si="16"/>
        <v>0</v>
      </c>
      <c r="AC41" s="163">
        <f t="shared" si="16"/>
        <v>0</v>
      </c>
      <c r="AD41" s="163">
        <f t="shared" si="16"/>
        <v>0</v>
      </c>
      <c r="AE41" s="161">
        <f t="shared" si="17"/>
        <v>18708.493844677327</v>
      </c>
      <c r="AF41" s="164">
        <f t="shared" si="29"/>
        <v>18708.490000000002</v>
      </c>
      <c r="AG41" s="165">
        <f t="shared" si="18"/>
        <v>45913</v>
      </c>
      <c r="AH41" s="161">
        <f t="shared" si="19"/>
        <v>18708.493844677327</v>
      </c>
      <c r="AI41" s="33"/>
      <c r="AJ41" s="166">
        <f t="shared" si="30"/>
        <v>0</v>
      </c>
      <c r="AK41" s="167">
        <f t="shared" si="31"/>
        <v>0</v>
      </c>
      <c r="AM41" s="154">
        <f t="shared" si="32"/>
        <v>274</v>
      </c>
      <c r="AN41" s="168">
        <f t="shared" si="20"/>
        <v>1</v>
      </c>
      <c r="AO41" s="161">
        <f t="shared" ca="1" si="42"/>
        <v>0</v>
      </c>
      <c r="AP41" s="161">
        <f t="shared" ca="1" si="33"/>
        <v>0</v>
      </c>
      <c r="AQ41" s="155">
        <f t="shared" ca="1" si="21"/>
        <v>0</v>
      </c>
      <c r="AR41" s="161">
        <f t="shared" ca="1" si="22"/>
        <v>0</v>
      </c>
      <c r="AS41" s="161">
        <f t="shared" ca="1" si="34"/>
        <v>0</v>
      </c>
    </row>
    <row r="42" spans="1:45" ht="12.75" customHeight="1" x14ac:dyDescent="0.3">
      <c r="A42" s="35">
        <f t="shared" si="35"/>
        <v>10</v>
      </c>
      <c r="B42" s="35">
        <f t="shared" si="23"/>
        <v>1</v>
      </c>
      <c r="C42" s="152">
        <f t="shared" si="24"/>
        <v>45943</v>
      </c>
      <c r="D42" s="153" t="str">
        <f t="shared" si="2"/>
        <v/>
      </c>
      <c r="E42" s="154">
        <f t="shared" si="36"/>
        <v>10</v>
      </c>
      <c r="F42" s="154">
        <f t="shared" si="37"/>
        <v>10</v>
      </c>
      <c r="G42" s="155">
        <f t="shared" si="38"/>
        <v>360</v>
      </c>
      <c r="H42" s="156">
        <f t="shared" si="25"/>
        <v>15.8</v>
      </c>
      <c r="I42" s="154">
        <f t="shared" si="39"/>
        <v>30</v>
      </c>
      <c r="J42" s="157">
        <f t="shared" si="40"/>
        <v>158372.04999999999</v>
      </c>
      <c r="K42" s="158">
        <f t="shared" si="4"/>
        <v>16760.583844677327</v>
      </c>
      <c r="L42" s="159">
        <f t="shared" si="5"/>
        <v>1947.91</v>
      </c>
      <c r="M42" s="159">
        <f t="shared" si="6"/>
        <v>0</v>
      </c>
      <c r="N42" s="159">
        <f t="shared" si="7"/>
        <v>1947.91</v>
      </c>
      <c r="O42" s="160">
        <f t="shared" si="8"/>
        <v>18708.493844677327</v>
      </c>
      <c r="P42" s="161">
        <f t="shared" si="9"/>
        <v>0</v>
      </c>
      <c r="Q42" s="161">
        <f t="shared" si="41"/>
        <v>0</v>
      </c>
      <c r="R42" s="161"/>
      <c r="S42" s="161">
        <f t="shared" si="26"/>
        <v>0</v>
      </c>
      <c r="T42" s="161">
        <f t="shared" si="11"/>
        <v>0</v>
      </c>
      <c r="U42" s="161">
        <f t="shared" si="12"/>
        <v>0</v>
      </c>
      <c r="V42" s="162">
        <f t="shared" si="27"/>
        <v>18708.493844677327</v>
      </c>
      <c r="W42" s="157">
        <f t="shared" si="13"/>
        <v>141611.47</v>
      </c>
      <c r="X42" s="157">
        <f t="shared" si="14"/>
        <v>0</v>
      </c>
      <c r="Y42" s="157"/>
      <c r="Z42" s="157">
        <f t="shared" si="15"/>
        <v>18708.493844677327</v>
      </c>
      <c r="AA42" s="161">
        <f t="shared" si="28"/>
        <v>1947.91</v>
      </c>
      <c r="AB42" s="161">
        <f t="shared" si="16"/>
        <v>0</v>
      </c>
      <c r="AC42" s="163">
        <f t="shared" si="16"/>
        <v>0</v>
      </c>
      <c r="AD42" s="163">
        <f t="shared" si="16"/>
        <v>0</v>
      </c>
      <c r="AE42" s="161">
        <f t="shared" si="17"/>
        <v>18708.493844677327</v>
      </c>
      <c r="AF42" s="164">
        <f t="shared" si="29"/>
        <v>18708.490000000002</v>
      </c>
      <c r="AG42" s="165">
        <f t="shared" si="18"/>
        <v>45943</v>
      </c>
      <c r="AH42" s="161">
        <f t="shared" si="19"/>
        <v>18708.493844677327</v>
      </c>
      <c r="AI42" s="33"/>
      <c r="AJ42" s="166">
        <f t="shared" si="30"/>
        <v>0</v>
      </c>
      <c r="AK42" s="167">
        <f t="shared" si="31"/>
        <v>0</v>
      </c>
      <c r="AL42" s="90"/>
      <c r="AM42" s="154">
        <f t="shared" si="32"/>
        <v>304</v>
      </c>
      <c r="AN42" s="168">
        <f t="shared" si="20"/>
        <v>1</v>
      </c>
      <c r="AO42" s="161">
        <f t="shared" ca="1" si="42"/>
        <v>0</v>
      </c>
      <c r="AP42" s="161">
        <f t="shared" ca="1" si="33"/>
        <v>0</v>
      </c>
      <c r="AQ42" s="155">
        <f t="shared" ca="1" si="21"/>
        <v>0</v>
      </c>
      <c r="AR42" s="161">
        <f t="shared" ca="1" si="22"/>
        <v>0</v>
      </c>
      <c r="AS42" s="161">
        <f t="shared" ca="1" si="34"/>
        <v>0</v>
      </c>
    </row>
    <row r="43" spans="1:45" ht="12.75" customHeight="1" x14ac:dyDescent="0.3">
      <c r="A43" s="35">
        <f t="shared" si="35"/>
        <v>11</v>
      </c>
      <c r="B43" s="35">
        <f t="shared" si="23"/>
        <v>1</v>
      </c>
      <c r="C43" s="152">
        <f t="shared" si="24"/>
        <v>45974</v>
      </c>
      <c r="D43" s="153" t="str">
        <f t="shared" si="2"/>
        <v/>
      </c>
      <c r="E43" s="154">
        <f t="shared" si="36"/>
        <v>11</v>
      </c>
      <c r="F43" s="154">
        <f t="shared" si="37"/>
        <v>11</v>
      </c>
      <c r="G43" s="155">
        <f t="shared" si="38"/>
        <v>360</v>
      </c>
      <c r="H43" s="156">
        <f t="shared" si="25"/>
        <v>15.8</v>
      </c>
      <c r="I43" s="154">
        <f t="shared" si="39"/>
        <v>31</v>
      </c>
      <c r="J43" s="157">
        <f t="shared" si="40"/>
        <v>141611.47</v>
      </c>
      <c r="K43" s="158">
        <f t="shared" si="4"/>
        <v>16908.313844677326</v>
      </c>
      <c r="L43" s="159">
        <f t="shared" si="5"/>
        <v>1800.18</v>
      </c>
      <c r="M43" s="159">
        <f t="shared" si="6"/>
        <v>0</v>
      </c>
      <c r="N43" s="159">
        <f t="shared" si="7"/>
        <v>1800.18</v>
      </c>
      <c r="O43" s="160">
        <f t="shared" si="8"/>
        <v>18708.493844677327</v>
      </c>
      <c r="P43" s="161">
        <f t="shared" si="9"/>
        <v>0</v>
      </c>
      <c r="Q43" s="161">
        <f t="shared" si="41"/>
        <v>0</v>
      </c>
      <c r="R43" s="161"/>
      <c r="S43" s="161">
        <f t="shared" si="26"/>
        <v>0</v>
      </c>
      <c r="T43" s="161">
        <f t="shared" si="11"/>
        <v>0</v>
      </c>
      <c r="U43" s="161">
        <f t="shared" si="12"/>
        <v>0</v>
      </c>
      <c r="V43" s="162">
        <f t="shared" si="27"/>
        <v>18708.493844677327</v>
      </c>
      <c r="W43" s="157">
        <f t="shared" si="13"/>
        <v>124703.16</v>
      </c>
      <c r="X43" s="157">
        <f t="shared" si="14"/>
        <v>0</v>
      </c>
      <c r="Y43" s="157"/>
      <c r="Z43" s="157">
        <f t="shared" si="15"/>
        <v>18708.493844677327</v>
      </c>
      <c r="AA43" s="161">
        <f t="shared" si="28"/>
        <v>1800.18</v>
      </c>
      <c r="AB43" s="161">
        <f t="shared" si="16"/>
        <v>0</v>
      </c>
      <c r="AC43" s="163">
        <f t="shared" si="16"/>
        <v>0</v>
      </c>
      <c r="AD43" s="163">
        <f t="shared" si="16"/>
        <v>0</v>
      </c>
      <c r="AE43" s="161">
        <f t="shared" si="17"/>
        <v>18708.493844677327</v>
      </c>
      <c r="AF43" s="164">
        <f t="shared" si="29"/>
        <v>18708.490000000002</v>
      </c>
      <c r="AG43" s="165">
        <f t="shared" si="18"/>
        <v>45974</v>
      </c>
      <c r="AH43" s="161">
        <f t="shared" si="19"/>
        <v>18708.493844677327</v>
      </c>
      <c r="AI43" s="33"/>
      <c r="AJ43" s="166">
        <f t="shared" si="30"/>
        <v>0</v>
      </c>
      <c r="AK43" s="167">
        <f t="shared" si="31"/>
        <v>0</v>
      </c>
      <c r="AL43" s="90"/>
      <c r="AM43" s="154">
        <f t="shared" si="32"/>
        <v>335</v>
      </c>
      <c r="AN43" s="168">
        <f t="shared" si="20"/>
        <v>1</v>
      </c>
      <c r="AO43" s="161">
        <f t="shared" ca="1" si="42"/>
        <v>0</v>
      </c>
      <c r="AP43" s="161">
        <f t="shared" ca="1" si="33"/>
        <v>0</v>
      </c>
      <c r="AQ43" s="155">
        <f t="shared" ca="1" si="21"/>
        <v>0</v>
      </c>
      <c r="AR43" s="161">
        <f t="shared" ca="1" si="22"/>
        <v>0</v>
      </c>
      <c r="AS43" s="161">
        <f t="shared" ca="1" si="34"/>
        <v>0</v>
      </c>
    </row>
    <row r="44" spans="1:45" ht="12.75" customHeight="1" x14ac:dyDescent="0.3">
      <c r="A44" s="35">
        <f t="shared" si="35"/>
        <v>12</v>
      </c>
      <c r="B44" s="35">
        <f t="shared" si="23"/>
        <v>1</v>
      </c>
      <c r="C44" s="152">
        <f t="shared" si="24"/>
        <v>46004</v>
      </c>
      <c r="D44" s="153" t="str">
        <f t="shared" si="2"/>
        <v/>
      </c>
      <c r="E44" s="154">
        <f t="shared" si="36"/>
        <v>12</v>
      </c>
      <c r="F44" s="154">
        <f t="shared" si="37"/>
        <v>12</v>
      </c>
      <c r="G44" s="155">
        <f t="shared" si="38"/>
        <v>360</v>
      </c>
      <c r="H44" s="156">
        <f t="shared" si="25"/>
        <v>15.8</v>
      </c>
      <c r="I44" s="154">
        <f t="shared" si="39"/>
        <v>30</v>
      </c>
      <c r="J44" s="157">
        <f t="shared" si="40"/>
        <v>124703.16</v>
      </c>
      <c r="K44" s="158">
        <f t="shared" si="4"/>
        <v>17174.703844677326</v>
      </c>
      <c r="L44" s="159">
        <f t="shared" si="5"/>
        <v>1533.79</v>
      </c>
      <c r="M44" s="159">
        <f t="shared" si="6"/>
        <v>0</v>
      </c>
      <c r="N44" s="159">
        <f t="shared" si="7"/>
        <v>1533.79</v>
      </c>
      <c r="O44" s="160">
        <f t="shared" si="8"/>
        <v>18708.493844677327</v>
      </c>
      <c r="P44" s="161">
        <f t="shared" si="9"/>
        <v>0</v>
      </c>
      <c r="Q44" s="161">
        <f t="shared" si="41"/>
        <v>0</v>
      </c>
      <c r="R44" s="161"/>
      <c r="S44" s="161">
        <f t="shared" si="26"/>
        <v>0</v>
      </c>
      <c r="T44" s="161">
        <f t="shared" si="11"/>
        <v>0</v>
      </c>
      <c r="U44" s="161">
        <f t="shared" si="12"/>
        <v>0</v>
      </c>
      <c r="V44" s="162">
        <f t="shared" si="27"/>
        <v>18708.493844677327</v>
      </c>
      <c r="W44" s="157">
        <f t="shared" si="13"/>
        <v>107528.46</v>
      </c>
      <c r="X44" s="157">
        <f t="shared" si="14"/>
        <v>0</v>
      </c>
      <c r="Y44" s="157"/>
      <c r="Z44" s="157">
        <f t="shared" si="15"/>
        <v>18708.493844677327</v>
      </c>
      <c r="AA44" s="161">
        <f t="shared" si="28"/>
        <v>1533.79</v>
      </c>
      <c r="AB44" s="161">
        <f t="shared" si="16"/>
        <v>0</v>
      </c>
      <c r="AC44" s="163">
        <f t="shared" si="16"/>
        <v>0</v>
      </c>
      <c r="AD44" s="163">
        <f t="shared" si="16"/>
        <v>0</v>
      </c>
      <c r="AE44" s="161">
        <f t="shared" si="17"/>
        <v>18708.493844677327</v>
      </c>
      <c r="AF44" s="164">
        <f t="shared" si="29"/>
        <v>18708.490000000002</v>
      </c>
      <c r="AG44" s="165">
        <f t="shared" si="18"/>
        <v>46004</v>
      </c>
      <c r="AH44" s="161">
        <f t="shared" si="19"/>
        <v>18708.493844677327</v>
      </c>
      <c r="AI44" s="33"/>
      <c r="AJ44" s="166">
        <f t="shared" si="30"/>
        <v>0</v>
      </c>
      <c r="AK44" s="167">
        <f t="shared" si="31"/>
        <v>0</v>
      </c>
      <c r="AL44" s="90"/>
      <c r="AM44" s="154">
        <f t="shared" si="32"/>
        <v>365</v>
      </c>
      <c r="AN44" s="168">
        <f t="shared" si="20"/>
        <v>1</v>
      </c>
      <c r="AO44" s="161">
        <f t="shared" ca="1" si="42"/>
        <v>0</v>
      </c>
      <c r="AP44" s="161">
        <f t="shared" ca="1" si="33"/>
        <v>0</v>
      </c>
      <c r="AQ44" s="155">
        <f t="shared" ca="1" si="21"/>
        <v>0</v>
      </c>
      <c r="AR44" s="161">
        <f t="shared" ca="1" si="22"/>
        <v>0</v>
      </c>
      <c r="AS44" s="161">
        <f t="shared" ca="1" si="34"/>
        <v>0</v>
      </c>
    </row>
    <row r="45" spans="1:45" ht="12.75" customHeight="1" x14ac:dyDescent="0.3">
      <c r="A45" s="35">
        <f t="shared" si="35"/>
        <v>13</v>
      </c>
      <c r="B45" s="35">
        <f t="shared" si="23"/>
        <v>1</v>
      </c>
      <c r="C45" s="152">
        <f t="shared" si="24"/>
        <v>46035</v>
      </c>
      <c r="D45" s="153" t="str">
        <f t="shared" si="2"/>
        <v/>
      </c>
      <c r="E45" s="154">
        <f t="shared" si="36"/>
        <v>13</v>
      </c>
      <c r="F45" s="154">
        <f t="shared" si="37"/>
        <v>13</v>
      </c>
      <c r="G45" s="155">
        <f t="shared" si="38"/>
        <v>360</v>
      </c>
      <c r="H45" s="156">
        <f t="shared" si="25"/>
        <v>15.8</v>
      </c>
      <c r="I45" s="154">
        <f t="shared" si="39"/>
        <v>31</v>
      </c>
      <c r="J45" s="157">
        <f t="shared" si="40"/>
        <v>107528.46</v>
      </c>
      <c r="K45" s="158">
        <f t="shared" si="4"/>
        <v>17341.573844677325</v>
      </c>
      <c r="L45" s="159">
        <f t="shared" si="5"/>
        <v>1366.92</v>
      </c>
      <c r="M45" s="159">
        <f t="shared" si="6"/>
        <v>0</v>
      </c>
      <c r="N45" s="159">
        <f t="shared" si="7"/>
        <v>1366.92</v>
      </c>
      <c r="O45" s="160">
        <f t="shared" si="8"/>
        <v>18708.493844677323</v>
      </c>
      <c r="P45" s="161">
        <f t="shared" si="9"/>
        <v>0</v>
      </c>
      <c r="Q45" s="161">
        <f t="shared" si="41"/>
        <v>0</v>
      </c>
      <c r="R45" s="161"/>
      <c r="S45" s="161">
        <f t="shared" si="26"/>
        <v>0</v>
      </c>
      <c r="T45" s="161">
        <f t="shared" si="11"/>
        <v>0</v>
      </c>
      <c r="U45" s="161">
        <f t="shared" si="12"/>
        <v>0</v>
      </c>
      <c r="V45" s="162">
        <f t="shared" si="27"/>
        <v>18708.493844677323</v>
      </c>
      <c r="W45" s="157">
        <f t="shared" si="13"/>
        <v>90186.89</v>
      </c>
      <c r="X45" s="157">
        <f t="shared" si="14"/>
        <v>0</v>
      </c>
      <c r="Y45" s="169"/>
      <c r="Z45" s="157">
        <f t="shared" si="15"/>
        <v>18708.493844677323</v>
      </c>
      <c r="AA45" s="161">
        <f t="shared" si="28"/>
        <v>1366.92</v>
      </c>
      <c r="AB45" s="166">
        <f t="shared" si="16"/>
        <v>0</v>
      </c>
      <c r="AC45" s="170">
        <f t="shared" si="16"/>
        <v>0</v>
      </c>
      <c r="AD45" s="170">
        <f t="shared" si="16"/>
        <v>0</v>
      </c>
      <c r="AE45" s="161">
        <f t="shared" si="17"/>
        <v>18708.493844677323</v>
      </c>
      <c r="AF45" s="164">
        <f t="shared" si="29"/>
        <v>18708.490000000002</v>
      </c>
      <c r="AG45" s="165">
        <f>+IF(C45="",0,C45)</f>
        <v>46035</v>
      </c>
      <c r="AH45" s="161">
        <f>+IF(AE45="",0,AE45)</f>
        <v>18708.493844677323</v>
      </c>
      <c r="AI45" s="33"/>
      <c r="AJ45" s="166">
        <f t="shared" si="30"/>
        <v>0</v>
      </c>
      <c r="AK45" s="167">
        <f t="shared" si="31"/>
        <v>0</v>
      </c>
      <c r="AL45" s="90"/>
      <c r="AM45" s="154">
        <f t="shared" si="32"/>
        <v>396</v>
      </c>
      <c r="AN45" s="168">
        <f t="shared" si="20"/>
        <v>1</v>
      </c>
      <c r="AO45" s="161">
        <f t="shared" ca="1" si="42"/>
        <v>0</v>
      </c>
      <c r="AP45" s="161">
        <f t="shared" ca="1" si="33"/>
        <v>0</v>
      </c>
      <c r="AQ45" s="155">
        <f t="shared" ca="1" si="21"/>
        <v>0</v>
      </c>
      <c r="AR45" s="161">
        <f t="shared" ca="1" si="22"/>
        <v>0</v>
      </c>
      <c r="AS45" s="161">
        <f t="shared" ca="1" si="34"/>
        <v>0</v>
      </c>
    </row>
    <row r="46" spans="1:45" ht="12.75" customHeight="1" x14ac:dyDescent="0.3">
      <c r="A46" s="35">
        <f t="shared" si="35"/>
        <v>14</v>
      </c>
      <c r="B46" s="35">
        <f t="shared" si="23"/>
        <v>1</v>
      </c>
      <c r="C46" s="152">
        <f t="shared" si="24"/>
        <v>46066</v>
      </c>
      <c r="D46" s="153" t="str">
        <f t="shared" si="2"/>
        <v/>
      </c>
      <c r="E46" s="154">
        <f t="shared" si="36"/>
        <v>14</v>
      </c>
      <c r="F46" s="154">
        <f t="shared" si="37"/>
        <v>14</v>
      </c>
      <c r="G46" s="155">
        <f t="shared" si="38"/>
        <v>360</v>
      </c>
      <c r="H46" s="156">
        <f t="shared" si="25"/>
        <v>15.8</v>
      </c>
      <c r="I46" s="154">
        <f t="shared" si="39"/>
        <v>31</v>
      </c>
      <c r="J46" s="157">
        <f t="shared" si="40"/>
        <v>90186.89</v>
      </c>
      <c r="K46" s="158">
        <f t="shared" si="4"/>
        <v>17562.023844677326</v>
      </c>
      <c r="L46" s="159">
        <f t="shared" si="5"/>
        <v>1146.47</v>
      </c>
      <c r="M46" s="159">
        <f t="shared" si="6"/>
        <v>0</v>
      </c>
      <c r="N46" s="159">
        <f t="shared" si="7"/>
        <v>1146.47</v>
      </c>
      <c r="O46" s="160">
        <f t="shared" si="8"/>
        <v>18708.493844677327</v>
      </c>
      <c r="P46" s="161">
        <f t="shared" si="9"/>
        <v>0</v>
      </c>
      <c r="Q46" s="161">
        <f t="shared" si="41"/>
        <v>0</v>
      </c>
      <c r="R46" s="161"/>
      <c r="S46" s="161">
        <f t="shared" si="26"/>
        <v>0</v>
      </c>
      <c r="T46" s="161">
        <f t="shared" si="11"/>
        <v>0</v>
      </c>
      <c r="U46" s="161">
        <f t="shared" si="12"/>
        <v>0</v>
      </c>
      <c r="V46" s="162">
        <f t="shared" si="27"/>
        <v>18708.493844677327</v>
      </c>
      <c r="W46" s="157">
        <f t="shared" si="13"/>
        <v>72624.87</v>
      </c>
      <c r="X46" s="157">
        <f t="shared" si="14"/>
        <v>0</v>
      </c>
      <c r="Y46" s="157"/>
      <c r="Z46" s="157">
        <f t="shared" si="15"/>
        <v>18708.493844677327</v>
      </c>
      <c r="AA46" s="161">
        <f t="shared" si="28"/>
        <v>1146.47</v>
      </c>
      <c r="AB46" s="161">
        <f t="shared" si="16"/>
        <v>0</v>
      </c>
      <c r="AC46" s="163">
        <f t="shared" si="16"/>
        <v>0</v>
      </c>
      <c r="AD46" s="163">
        <f t="shared" si="16"/>
        <v>0</v>
      </c>
      <c r="AE46" s="161">
        <f t="shared" si="17"/>
        <v>18708.493844677327</v>
      </c>
      <c r="AF46" s="164">
        <f t="shared" si="29"/>
        <v>18708.490000000002</v>
      </c>
      <c r="AG46" s="165">
        <f t="shared" ref="AG46:AG109" si="43">+IF(C46="",0,C46)</f>
        <v>46066</v>
      </c>
      <c r="AH46" s="161">
        <f t="shared" ref="AH46:AH109" si="44">+IF(AE46="",0,AE46)</f>
        <v>18708.493844677327</v>
      </c>
      <c r="AI46" s="33"/>
      <c r="AJ46" s="166">
        <f t="shared" si="30"/>
        <v>0</v>
      </c>
      <c r="AK46" s="167">
        <f t="shared" si="31"/>
        <v>0</v>
      </c>
      <c r="AL46" s="90"/>
      <c r="AM46" s="154">
        <f t="shared" si="32"/>
        <v>427</v>
      </c>
      <c r="AN46" s="168">
        <f t="shared" si="20"/>
        <v>1</v>
      </c>
      <c r="AO46" s="161">
        <f t="shared" ca="1" si="42"/>
        <v>0</v>
      </c>
      <c r="AP46" s="161">
        <f t="shared" ca="1" si="33"/>
        <v>0</v>
      </c>
      <c r="AQ46" s="155">
        <f t="shared" ca="1" si="21"/>
        <v>0</v>
      </c>
      <c r="AR46" s="161">
        <f t="shared" ca="1" si="22"/>
        <v>0</v>
      </c>
      <c r="AS46" s="161">
        <f t="shared" ca="1" si="34"/>
        <v>0</v>
      </c>
    </row>
    <row r="47" spans="1:45" ht="12.75" customHeight="1" x14ac:dyDescent="0.3">
      <c r="A47" s="35">
        <f t="shared" si="35"/>
        <v>15</v>
      </c>
      <c r="B47" s="35">
        <f t="shared" si="23"/>
        <v>1</v>
      </c>
      <c r="C47" s="152">
        <f t="shared" si="24"/>
        <v>46094</v>
      </c>
      <c r="D47" s="153" t="str">
        <f t="shared" si="2"/>
        <v/>
      </c>
      <c r="E47" s="154">
        <f t="shared" si="36"/>
        <v>15</v>
      </c>
      <c r="F47" s="154">
        <f t="shared" si="37"/>
        <v>15</v>
      </c>
      <c r="G47" s="155">
        <f t="shared" si="38"/>
        <v>360</v>
      </c>
      <c r="H47" s="156">
        <f t="shared" si="25"/>
        <v>15.8</v>
      </c>
      <c r="I47" s="154">
        <f t="shared" si="39"/>
        <v>28</v>
      </c>
      <c r="J47" s="157">
        <f t="shared" si="40"/>
        <v>72624.87</v>
      </c>
      <c r="K47" s="158">
        <f t="shared" si="4"/>
        <v>17875.133844677326</v>
      </c>
      <c r="L47" s="159">
        <f t="shared" si="5"/>
        <v>833.36</v>
      </c>
      <c r="M47" s="159">
        <f t="shared" si="6"/>
        <v>0</v>
      </c>
      <c r="N47" s="159">
        <f t="shared" si="7"/>
        <v>833.36</v>
      </c>
      <c r="O47" s="160">
        <f t="shared" si="8"/>
        <v>18708.493844677327</v>
      </c>
      <c r="P47" s="161">
        <f t="shared" si="9"/>
        <v>0</v>
      </c>
      <c r="Q47" s="161">
        <f t="shared" si="41"/>
        <v>0</v>
      </c>
      <c r="R47" s="161"/>
      <c r="S47" s="161">
        <f t="shared" si="26"/>
        <v>0</v>
      </c>
      <c r="T47" s="161">
        <f t="shared" si="11"/>
        <v>0</v>
      </c>
      <c r="U47" s="161">
        <f t="shared" si="12"/>
        <v>0</v>
      </c>
      <c r="V47" s="162">
        <f t="shared" si="27"/>
        <v>18708.493844677327</v>
      </c>
      <c r="W47" s="157">
        <f t="shared" si="13"/>
        <v>54749.74</v>
      </c>
      <c r="X47" s="157">
        <f t="shared" si="14"/>
        <v>0</v>
      </c>
      <c r="Y47" s="157"/>
      <c r="Z47" s="157">
        <f t="shared" si="15"/>
        <v>18708.493844677327</v>
      </c>
      <c r="AA47" s="161">
        <f t="shared" si="28"/>
        <v>833.36</v>
      </c>
      <c r="AB47" s="161">
        <f t="shared" si="16"/>
        <v>0</v>
      </c>
      <c r="AC47" s="163">
        <f t="shared" si="16"/>
        <v>0</v>
      </c>
      <c r="AD47" s="163">
        <f t="shared" si="16"/>
        <v>0</v>
      </c>
      <c r="AE47" s="161">
        <f t="shared" si="17"/>
        <v>18708.493844677327</v>
      </c>
      <c r="AF47" s="164">
        <f t="shared" si="29"/>
        <v>18708.490000000002</v>
      </c>
      <c r="AG47" s="165">
        <f t="shared" si="43"/>
        <v>46094</v>
      </c>
      <c r="AH47" s="161">
        <f t="shared" si="44"/>
        <v>18708.493844677327</v>
      </c>
      <c r="AI47" s="33"/>
      <c r="AJ47" s="166">
        <f t="shared" si="30"/>
        <v>0</v>
      </c>
      <c r="AK47" s="167">
        <f t="shared" si="31"/>
        <v>0</v>
      </c>
      <c r="AL47" s="90"/>
      <c r="AM47" s="154">
        <f t="shared" si="32"/>
        <v>455</v>
      </c>
      <c r="AN47" s="168">
        <f t="shared" si="20"/>
        <v>1</v>
      </c>
      <c r="AO47" s="161">
        <f t="shared" ca="1" si="42"/>
        <v>0</v>
      </c>
      <c r="AP47" s="161">
        <f t="shared" ca="1" si="33"/>
        <v>0</v>
      </c>
      <c r="AQ47" s="155">
        <f t="shared" ca="1" si="21"/>
        <v>0</v>
      </c>
      <c r="AR47" s="161">
        <f t="shared" ca="1" si="22"/>
        <v>0</v>
      </c>
      <c r="AS47" s="161">
        <f t="shared" ca="1" si="34"/>
        <v>0</v>
      </c>
    </row>
    <row r="48" spans="1:45" ht="12.75" customHeight="1" x14ac:dyDescent="0.3">
      <c r="A48" s="35">
        <f t="shared" si="35"/>
        <v>16</v>
      </c>
      <c r="B48" s="35">
        <f t="shared" si="23"/>
        <v>1</v>
      </c>
      <c r="C48" s="152">
        <f t="shared" si="24"/>
        <v>46125</v>
      </c>
      <c r="D48" s="153" t="str">
        <f t="shared" si="2"/>
        <v/>
      </c>
      <c r="E48" s="154">
        <f t="shared" si="36"/>
        <v>16</v>
      </c>
      <c r="F48" s="154">
        <f t="shared" si="37"/>
        <v>16</v>
      </c>
      <c r="G48" s="155">
        <f t="shared" si="38"/>
        <v>360</v>
      </c>
      <c r="H48" s="156">
        <f t="shared" si="25"/>
        <v>15.8</v>
      </c>
      <c r="I48" s="154">
        <f t="shared" si="39"/>
        <v>31</v>
      </c>
      <c r="J48" s="157">
        <f t="shared" si="40"/>
        <v>54749.74</v>
      </c>
      <c r="K48" s="158">
        <f t="shared" si="4"/>
        <v>18012.503844677325</v>
      </c>
      <c r="L48" s="159">
        <f t="shared" si="5"/>
        <v>695.99</v>
      </c>
      <c r="M48" s="159">
        <f t="shared" si="6"/>
        <v>0</v>
      </c>
      <c r="N48" s="159">
        <f t="shared" si="7"/>
        <v>695.99</v>
      </c>
      <c r="O48" s="160">
        <f t="shared" si="8"/>
        <v>18708.493844677327</v>
      </c>
      <c r="P48" s="161">
        <f t="shared" si="9"/>
        <v>0</v>
      </c>
      <c r="Q48" s="161">
        <f t="shared" si="41"/>
        <v>0</v>
      </c>
      <c r="R48" s="161"/>
      <c r="S48" s="161">
        <f t="shared" si="26"/>
        <v>0</v>
      </c>
      <c r="T48" s="161">
        <f t="shared" si="11"/>
        <v>0</v>
      </c>
      <c r="U48" s="161">
        <f t="shared" si="12"/>
        <v>0</v>
      </c>
      <c r="V48" s="162">
        <f t="shared" si="27"/>
        <v>18708.493844677327</v>
      </c>
      <c r="W48" s="157">
        <f t="shared" si="13"/>
        <v>36737.24</v>
      </c>
      <c r="X48" s="157">
        <f t="shared" si="14"/>
        <v>0</v>
      </c>
      <c r="Y48" s="157"/>
      <c r="Z48" s="157">
        <f t="shared" si="15"/>
        <v>18708.493844677327</v>
      </c>
      <c r="AA48" s="161">
        <f t="shared" si="28"/>
        <v>695.99</v>
      </c>
      <c r="AB48" s="161">
        <f t="shared" si="16"/>
        <v>0</v>
      </c>
      <c r="AC48" s="163">
        <f t="shared" si="16"/>
        <v>0</v>
      </c>
      <c r="AD48" s="163">
        <f t="shared" si="16"/>
        <v>0</v>
      </c>
      <c r="AE48" s="161">
        <f t="shared" si="17"/>
        <v>18708.493844677327</v>
      </c>
      <c r="AF48" s="164">
        <f t="shared" si="29"/>
        <v>18708.490000000002</v>
      </c>
      <c r="AG48" s="165">
        <f t="shared" si="43"/>
        <v>46125</v>
      </c>
      <c r="AH48" s="161">
        <f t="shared" si="44"/>
        <v>18708.493844677327</v>
      </c>
      <c r="AI48" s="33"/>
      <c r="AJ48" s="166">
        <f t="shared" si="30"/>
        <v>0</v>
      </c>
      <c r="AK48" s="167">
        <f t="shared" si="31"/>
        <v>0</v>
      </c>
      <c r="AL48" s="90"/>
      <c r="AM48" s="154">
        <f t="shared" si="32"/>
        <v>486</v>
      </c>
      <c r="AN48" s="168">
        <f t="shared" si="20"/>
        <v>1</v>
      </c>
      <c r="AO48" s="161">
        <f t="shared" ca="1" si="42"/>
        <v>0</v>
      </c>
      <c r="AP48" s="161">
        <f t="shared" ca="1" si="33"/>
        <v>0</v>
      </c>
      <c r="AQ48" s="155">
        <f t="shared" ca="1" si="21"/>
        <v>0</v>
      </c>
      <c r="AR48" s="161">
        <f t="shared" ca="1" si="22"/>
        <v>0</v>
      </c>
      <c r="AS48" s="161">
        <f t="shared" ca="1" si="34"/>
        <v>0</v>
      </c>
    </row>
    <row r="49" spans="1:45" ht="12.75" customHeight="1" x14ac:dyDescent="0.3">
      <c r="A49" s="35">
        <f t="shared" si="35"/>
        <v>17</v>
      </c>
      <c r="B49" s="35">
        <f t="shared" si="23"/>
        <v>1</v>
      </c>
      <c r="C49" s="152">
        <f t="shared" si="24"/>
        <v>46155</v>
      </c>
      <c r="D49" s="153" t="str">
        <f t="shared" si="2"/>
        <v/>
      </c>
      <c r="E49" s="154">
        <f t="shared" si="36"/>
        <v>17</v>
      </c>
      <c r="F49" s="154">
        <f t="shared" si="37"/>
        <v>17</v>
      </c>
      <c r="G49" s="155">
        <f t="shared" si="38"/>
        <v>360</v>
      </c>
      <c r="H49" s="156">
        <f t="shared" si="25"/>
        <v>15.8</v>
      </c>
      <c r="I49" s="154">
        <f t="shared" si="39"/>
        <v>30</v>
      </c>
      <c r="J49" s="157">
        <f t="shared" si="40"/>
        <v>36737.24</v>
      </c>
      <c r="K49" s="158">
        <f t="shared" si="4"/>
        <v>18256.643844677328</v>
      </c>
      <c r="L49" s="159">
        <f t="shared" si="5"/>
        <v>451.85</v>
      </c>
      <c r="M49" s="159">
        <f t="shared" si="6"/>
        <v>0</v>
      </c>
      <c r="N49" s="159">
        <f t="shared" si="7"/>
        <v>451.85</v>
      </c>
      <c r="O49" s="160">
        <f t="shared" si="8"/>
        <v>18708.493844677327</v>
      </c>
      <c r="P49" s="161">
        <f t="shared" si="9"/>
        <v>0</v>
      </c>
      <c r="Q49" s="161">
        <f t="shared" si="41"/>
        <v>0</v>
      </c>
      <c r="R49" s="161"/>
      <c r="S49" s="161">
        <f t="shared" si="26"/>
        <v>0</v>
      </c>
      <c r="T49" s="161">
        <f t="shared" si="11"/>
        <v>0</v>
      </c>
      <c r="U49" s="161">
        <f t="shared" si="12"/>
        <v>0</v>
      </c>
      <c r="V49" s="162">
        <f t="shared" si="27"/>
        <v>18708.493844677327</v>
      </c>
      <c r="W49" s="157">
        <f t="shared" si="13"/>
        <v>18480.599999999999</v>
      </c>
      <c r="X49" s="157">
        <f t="shared" si="14"/>
        <v>0</v>
      </c>
      <c r="Y49" s="157"/>
      <c r="Z49" s="157">
        <f t="shared" si="15"/>
        <v>18708.493844677327</v>
      </c>
      <c r="AA49" s="161">
        <f t="shared" si="28"/>
        <v>451.85</v>
      </c>
      <c r="AB49" s="161">
        <f t="shared" si="16"/>
        <v>0</v>
      </c>
      <c r="AC49" s="163">
        <f t="shared" si="16"/>
        <v>0</v>
      </c>
      <c r="AD49" s="163">
        <f t="shared" si="16"/>
        <v>0</v>
      </c>
      <c r="AE49" s="161">
        <f t="shared" si="17"/>
        <v>18708.493844677327</v>
      </c>
      <c r="AF49" s="164">
        <f t="shared" si="29"/>
        <v>18708.490000000002</v>
      </c>
      <c r="AG49" s="165">
        <f t="shared" si="43"/>
        <v>46155</v>
      </c>
      <c r="AH49" s="161">
        <f t="shared" si="44"/>
        <v>18708.493844677327</v>
      </c>
      <c r="AI49" s="33"/>
      <c r="AJ49" s="166">
        <f t="shared" si="30"/>
        <v>0</v>
      </c>
      <c r="AK49" s="167">
        <f t="shared" si="31"/>
        <v>0</v>
      </c>
      <c r="AL49" s="90"/>
      <c r="AM49" s="154">
        <f t="shared" si="32"/>
        <v>516</v>
      </c>
      <c r="AN49" s="168">
        <f t="shared" si="20"/>
        <v>1</v>
      </c>
      <c r="AO49" s="161">
        <f t="shared" ca="1" si="42"/>
        <v>0</v>
      </c>
      <c r="AP49" s="161">
        <f t="shared" ca="1" si="33"/>
        <v>0</v>
      </c>
      <c r="AQ49" s="155">
        <f t="shared" ca="1" si="21"/>
        <v>0</v>
      </c>
      <c r="AR49" s="161">
        <f t="shared" ca="1" si="22"/>
        <v>0</v>
      </c>
      <c r="AS49" s="161">
        <f t="shared" ca="1" si="34"/>
        <v>0</v>
      </c>
    </row>
    <row r="50" spans="1:45" ht="12.75" customHeight="1" x14ac:dyDescent="0.3">
      <c r="A50" s="35">
        <f t="shared" si="35"/>
        <v>18</v>
      </c>
      <c r="B50" s="35">
        <f t="shared" si="23"/>
        <v>1</v>
      </c>
      <c r="C50" s="152">
        <f t="shared" si="24"/>
        <v>46186</v>
      </c>
      <c r="D50" s="153" t="str">
        <f t="shared" si="2"/>
        <v/>
      </c>
      <c r="E50" s="154">
        <f t="shared" si="36"/>
        <v>18</v>
      </c>
      <c r="F50" s="154">
        <f t="shared" si="37"/>
        <v>18</v>
      </c>
      <c r="G50" s="155">
        <f t="shared" si="38"/>
        <v>360</v>
      </c>
      <c r="H50" s="156">
        <f t="shared" si="25"/>
        <v>15.8</v>
      </c>
      <c r="I50" s="154">
        <f t="shared" si="39"/>
        <v>31</v>
      </c>
      <c r="J50" s="157">
        <f t="shared" si="40"/>
        <v>18480.599999999999</v>
      </c>
      <c r="K50" s="158">
        <f t="shared" si="4"/>
        <v>18473.563844677326</v>
      </c>
      <c r="L50" s="159">
        <f t="shared" si="5"/>
        <v>234.93</v>
      </c>
      <c r="M50" s="159">
        <f t="shared" si="6"/>
        <v>0</v>
      </c>
      <c r="N50" s="159">
        <f t="shared" si="7"/>
        <v>234.93</v>
      </c>
      <c r="O50" s="160">
        <f t="shared" si="8"/>
        <v>18708.493844677327</v>
      </c>
      <c r="P50" s="161">
        <f t="shared" si="9"/>
        <v>0</v>
      </c>
      <c r="Q50" s="161">
        <f t="shared" si="41"/>
        <v>0</v>
      </c>
      <c r="R50" s="161"/>
      <c r="S50" s="161">
        <f t="shared" si="26"/>
        <v>0</v>
      </c>
      <c r="T50" s="161">
        <f t="shared" si="11"/>
        <v>0</v>
      </c>
      <c r="U50" s="161">
        <f t="shared" si="12"/>
        <v>0</v>
      </c>
      <c r="V50" s="162">
        <f t="shared" si="27"/>
        <v>18708.493844677327</v>
      </c>
      <c r="W50" s="157">
        <f t="shared" si="13"/>
        <v>7.04</v>
      </c>
      <c r="X50" s="157">
        <f t="shared" si="14"/>
        <v>0</v>
      </c>
      <c r="Y50" s="169"/>
      <c r="Z50" s="157">
        <f t="shared" si="15"/>
        <v>18708.493844677327</v>
      </c>
      <c r="AA50" s="161">
        <f t="shared" si="28"/>
        <v>234.93</v>
      </c>
      <c r="AB50" s="166">
        <f t="shared" si="16"/>
        <v>0</v>
      </c>
      <c r="AC50" s="170">
        <f t="shared" si="16"/>
        <v>0</v>
      </c>
      <c r="AD50" s="170">
        <f t="shared" si="16"/>
        <v>0</v>
      </c>
      <c r="AE50" s="161">
        <f t="shared" si="17"/>
        <v>18708.493844677327</v>
      </c>
      <c r="AF50" s="164">
        <f t="shared" si="29"/>
        <v>18708.490000000002</v>
      </c>
      <c r="AG50" s="165">
        <f t="shared" si="43"/>
        <v>46186</v>
      </c>
      <c r="AH50" s="161">
        <f t="shared" si="44"/>
        <v>18708.493844677327</v>
      </c>
      <c r="AI50" s="33"/>
      <c r="AJ50" s="166">
        <f t="shared" si="30"/>
        <v>0</v>
      </c>
      <c r="AK50" s="167">
        <f t="shared" si="31"/>
        <v>0</v>
      </c>
      <c r="AL50" s="90"/>
      <c r="AM50" s="154">
        <f t="shared" si="32"/>
        <v>547</v>
      </c>
      <c r="AN50" s="168">
        <f t="shared" si="20"/>
        <v>1</v>
      </c>
      <c r="AO50" s="161">
        <f t="shared" ca="1" si="42"/>
        <v>0</v>
      </c>
      <c r="AP50" s="161">
        <f t="shared" ca="1" si="33"/>
        <v>0</v>
      </c>
      <c r="AQ50" s="155">
        <f t="shared" ca="1" si="21"/>
        <v>0</v>
      </c>
      <c r="AR50" s="161">
        <f t="shared" ca="1" si="22"/>
        <v>0</v>
      </c>
      <c r="AS50" s="161">
        <f t="shared" ca="1" si="34"/>
        <v>0</v>
      </c>
    </row>
    <row r="51" spans="1:45" ht="12.75" customHeight="1" x14ac:dyDescent="0.3">
      <c r="A51" s="35" t="str">
        <f t="shared" si="35"/>
        <v/>
      </c>
      <c r="B51" s="35" t="str">
        <f t="shared" si="23"/>
        <v/>
      </c>
      <c r="C51" s="152" t="str">
        <f t="shared" si="24"/>
        <v/>
      </c>
      <c r="D51" s="153" t="str">
        <f t="shared" si="2"/>
        <v/>
      </c>
      <c r="E51" s="154" t="str">
        <f t="shared" si="36"/>
        <v/>
      </c>
      <c r="F51" s="154" t="str">
        <f t="shared" si="37"/>
        <v/>
      </c>
      <c r="G51" s="155" t="str">
        <f t="shared" si="38"/>
        <v/>
      </c>
      <c r="H51" s="156" t="str">
        <f t="shared" si="25"/>
        <v/>
      </c>
      <c r="I51" s="154" t="str">
        <f t="shared" si="39"/>
        <v/>
      </c>
      <c r="J51" s="157" t="str">
        <f t="shared" si="40"/>
        <v/>
      </c>
      <c r="K51" s="158" t="str">
        <f t="shared" si="4"/>
        <v/>
      </c>
      <c r="L51" s="159" t="str">
        <f t="shared" si="5"/>
        <v/>
      </c>
      <c r="M51" s="159" t="str">
        <f t="shared" si="6"/>
        <v/>
      </c>
      <c r="N51" s="159" t="str">
        <f t="shared" si="7"/>
        <v/>
      </c>
      <c r="O51" s="160" t="str">
        <f t="shared" si="8"/>
        <v/>
      </c>
      <c r="P51" s="161" t="str">
        <f t="shared" si="9"/>
        <v/>
      </c>
      <c r="Q51" s="161" t="str">
        <f t="shared" si="41"/>
        <v/>
      </c>
      <c r="R51" s="161"/>
      <c r="S51" s="161" t="str">
        <f t="shared" si="26"/>
        <v/>
      </c>
      <c r="T51" s="161" t="str">
        <f t="shared" si="11"/>
        <v/>
      </c>
      <c r="U51" s="161" t="str">
        <f t="shared" si="12"/>
        <v/>
      </c>
      <c r="V51" s="162" t="str">
        <f t="shared" si="27"/>
        <v/>
      </c>
      <c r="W51" s="157" t="str">
        <f t="shared" si="13"/>
        <v/>
      </c>
      <c r="X51" s="157" t="str">
        <f t="shared" si="14"/>
        <v/>
      </c>
      <c r="Y51" s="157"/>
      <c r="Z51" s="157">
        <f t="shared" si="15"/>
        <v>0</v>
      </c>
      <c r="AA51" s="161" t="str">
        <f t="shared" si="28"/>
        <v/>
      </c>
      <c r="AB51" s="161" t="str">
        <f t="shared" si="16"/>
        <v/>
      </c>
      <c r="AC51" s="163">
        <f t="shared" si="16"/>
        <v>0</v>
      </c>
      <c r="AD51" s="163" t="str">
        <f t="shared" si="16"/>
        <v/>
      </c>
      <c r="AE51" s="161" t="str">
        <f t="shared" si="17"/>
        <v/>
      </c>
      <c r="AF51" s="164">
        <f t="shared" si="29"/>
        <v>0</v>
      </c>
      <c r="AG51" s="165">
        <f t="shared" si="43"/>
        <v>0</v>
      </c>
      <c r="AH51" s="161">
        <f t="shared" si="44"/>
        <v>0</v>
      </c>
      <c r="AI51" s="33"/>
      <c r="AJ51" s="166">
        <f t="shared" si="30"/>
        <v>0</v>
      </c>
      <c r="AK51" s="167">
        <f t="shared" si="31"/>
        <v>0</v>
      </c>
      <c r="AL51" s="90"/>
      <c r="AM51" s="154" t="e">
        <f t="shared" si="32"/>
        <v>#VALUE!</v>
      </c>
      <c r="AN51" s="168" t="e">
        <f t="shared" si="20"/>
        <v>#VALUE!</v>
      </c>
      <c r="AO51" s="161">
        <f t="shared" ca="1" si="42"/>
        <v>0</v>
      </c>
      <c r="AP51" s="161" t="e">
        <f t="shared" ca="1" si="33"/>
        <v>#VALUE!</v>
      </c>
      <c r="AQ51" s="155" t="e">
        <f t="shared" ca="1" si="21"/>
        <v>#VALUE!</v>
      </c>
      <c r="AR51" s="161">
        <f t="shared" ca="1" si="22"/>
        <v>0</v>
      </c>
      <c r="AS51" s="161" t="e">
        <f t="shared" ca="1" si="34"/>
        <v>#VALUE!</v>
      </c>
    </row>
    <row r="52" spans="1:45" ht="12.75" customHeight="1" x14ac:dyDescent="0.3">
      <c r="A52" s="35" t="str">
        <f t="shared" si="35"/>
        <v/>
      </c>
      <c r="B52" s="35" t="str">
        <f t="shared" si="23"/>
        <v/>
      </c>
      <c r="C52" s="152" t="str">
        <f t="shared" si="24"/>
        <v/>
      </c>
      <c r="D52" s="153" t="str">
        <f t="shared" si="2"/>
        <v/>
      </c>
      <c r="E52" s="154" t="str">
        <f t="shared" si="36"/>
        <v/>
      </c>
      <c r="F52" s="154" t="str">
        <f t="shared" si="37"/>
        <v/>
      </c>
      <c r="G52" s="155" t="str">
        <f t="shared" si="38"/>
        <v/>
      </c>
      <c r="H52" s="156" t="str">
        <f t="shared" si="25"/>
        <v/>
      </c>
      <c r="I52" s="154" t="str">
        <f t="shared" si="39"/>
        <v/>
      </c>
      <c r="J52" s="157" t="str">
        <f t="shared" si="40"/>
        <v/>
      </c>
      <c r="K52" s="158" t="str">
        <f t="shared" si="4"/>
        <v/>
      </c>
      <c r="L52" s="159" t="str">
        <f t="shared" si="5"/>
        <v/>
      </c>
      <c r="M52" s="159" t="str">
        <f t="shared" si="6"/>
        <v/>
      </c>
      <c r="N52" s="159" t="str">
        <f t="shared" si="7"/>
        <v/>
      </c>
      <c r="O52" s="160" t="str">
        <f t="shared" si="8"/>
        <v/>
      </c>
      <c r="P52" s="161" t="str">
        <f t="shared" si="9"/>
        <v/>
      </c>
      <c r="Q52" s="161" t="str">
        <f t="shared" si="41"/>
        <v/>
      </c>
      <c r="R52" s="161"/>
      <c r="S52" s="161" t="str">
        <f t="shared" si="26"/>
        <v/>
      </c>
      <c r="T52" s="161" t="str">
        <f t="shared" si="11"/>
        <v/>
      </c>
      <c r="U52" s="161" t="str">
        <f t="shared" si="12"/>
        <v/>
      </c>
      <c r="V52" s="162" t="str">
        <f t="shared" si="27"/>
        <v/>
      </c>
      <c r="W52" s="157" t="str">
        <f t="shared" si="13"/>
        <v/>
      </c>
      <c r="X52" s="157" t="str">
        <f t="shared" si="14"/>
        <v/>
      </c>
      <c r="Y52" s="157"/>
      <c r="Z52" s="157">
        <f t="shared" si="15"/>
        <v>0</v>
      </c>
      <c r="AA52" s="161" t="str">
        <f t="shared" si="28"/>
        <v/>
      </c>
      <c r="AB52" s="161" t="str">
        <f t="shared" si="16"/>
        <v/>
      </c>
      <c r="AC52" s="163">
        <f t="shared" si="16"/>
        <v>0</v>
      </c>
      <c r="AD52" s="163" t="str">
        <f t="shared" si="16"/>
        <v/>
      </c>
      <c r="AE52" s="161" t="str">
        <f t="shared" si="17"/>
        <v/>
      </c>
      <c r="AF52" s="164">
        <f t="shared" si="29"/>
        <v>0</v>
      </c>
      <c r="AG52" s="165">
        <f t="shared" si="43"/>
        <v>0</v>
      </c>
      <c r="AH52" s="161">
        <f t="shared" si="44"/>
        <v>0</v>
      </c>
      <c r="AI52" s="33"/>
      <c r="AJ52" s="166">
        <f t="shared" si="30"/>
        <v>0</v>
      </c>
      <c r="AK52" s="167">
        <f t="shared" si="31"/>
        <v>0</v>
      </c>
      <c r="AL52" s="90"/>
      <c r="AM52" s="154" t="e">
        <f t="shared" si="32"/>
        <v>#VALUE!</v>
      </c>
      <c r="AN52" s="168" t="e">
        <f t="shared" si="20"/>
        <v>#VALUE!</v>
      </c>
      <c r="AO52" s="161" t="e">
        <f t="shared" ca="1" si="42"/>
        <v>#VALUE!</v>
      </c>
      <c r="AP52" s="161" t="e">
        <f t="shared" ca="1" si="33"/>
        <v>#VALUE!</v>
      </c>
      <c r="AQ52" s="155" t="e">
        <f t="shared" ca="1" si="21"/>
        <v>#VALUE!</v>
      </c>
      <c r="AR52" s="161">
        <f t="shared" ca="1" si="22"/>
        <v>0</v>
      </c>
      <c r="AS52" s="161" t="e">
        <f t="shared" ca="1" si="34"/>
        <v>#VALUE!</v>
      </c>
    </row>
    <row r="53" spans="1:45" ht="12.75" customHeight="1" x14ac:dyDescent="0.3">
      <c r="A53" s="35" t="str">
        <f t="shared" si="35"/>
        <v/>
      </c>
      <c r="B53" s="35" t="str">
        <f t="shared" si="23"/>
        <v/>
      </c>
      <c r="C53" s="152" t="str">
        <f t="shared" si="24"/>
        <v/>
      </c>
      <c r="D53" s="153" t="str">
        <f t="shared" si="2"/>
        <v/>
      </c>
      <c r="E53" s="154" t="str">
        <f t="shared" si="36"/>
        <v/>
      </c>
      <c r="F53" s="154" t="str">
        <f t="shared" si="37"/>
        <v/>
      </c>
      <c r="G53" s="155" t="str">
        <f t="shared" si="38"/>
        <v/>
      </c>
      <c r="H53" s="156" t="str">
        <f t="shared" si="25"/>
        <v/>
      </c>
      <c r="I53" s="154" t="str">
        <f t="shared" si="39"/>
        <v/>
      </c>
      <c r="J53" s="157" t="str">
        <f t="shared" si="40"/>
        <v/>
      </c>
      <c r="K53" s="158" t="str">
        <f t="shared" si="4"/>
        <v/>
      </c>
      <c r="L53" s="159" t="str">
        <f t="shared" si="5"/>
        <v/>
      </c>
      <c r="M53" s="159" t="str">
        <f t="shared" si="6"/>
        <v/>
      </c>
      <c r="N53" s="159" t="str">
        <f t="shared" si="7"/>
        <v/>
      </c>
      <c r="O53" s="160" t="str">
        <f t="shared" si="8"/>
        <v/>
      </c>
      <c r="P53" s="161" t="str">
        <f t="shared" si="9"/>
        <v/>
      </c>
      <c r="Q53" s="161" t="str">
        <f t="shared" si="41"/>
        <v/>
      </c>
      <c r="R53" s="161"/>
      <c r="S53" s="161" t="str">
        <f t="shared" si="26"/>
        <v/>
      </c>
      <c r="T53" s="161" t="str">
        <f t="shared" si="11"/>
        <v/>
      </c>
      <c r="U53" s="161" t="str">
        <f t="shared" si="12"/>
        <v/>
      </c>
      <c r="V53" s="162" t="str">
        <f t="shared" si="27"/>
        <v/>
      </c>
      <c r="W53" s="157" t="str">
        <f t="shared" si="13"/>
        <v/>
      </c>
      <c r="X53" s="157" t="str">
        <f t="shared" si="14"/>
        <v/>
      </c>
      <c r="Y53" s="157"/>
      <c r="Z53" s="157">
        <f t="shared" si="15"/>
        <v>0</v>
      </c>
      <c r="AA53" s="161" t="str">
        <f t="shared" si="28"/>
        <v/>
      </c>
      <c r="AB53" s="161" t="str">
        <f t="shared" si="16"/>
        <v/>
      </c>
      <c r="AC53" s="163">
        <f t="shared" si="16"/>
        <v>0</v>
      </c>
      <c r="AD53" s="163" t="str">
        <f t="shared" si="16"/>
        <v/>
      </c>
      <c r="AE53" s="161" t="str">
        <f t="shared" si="17"/>
        <v/>
      </c>
      <c r="AF53" s="164">
        <f t="shared" si="29"/>
        <v>0</v>
      </c>
      <c r="AG53" s="165">
        <f t="shared" si="43"/>
        <v>0</v>
      </c>
      <c r="AH53" s="161">
        <f t="shared" si="44"/>
        <v>0</v>
      </c>
      <c r="AI53" s="33"/>
      <c r="AJ53" s="166">
        <f t="shared" si="30"/>
        <v>0</v>
      </c>
      <c r="AK53" s="167">
        <f t="shared" si="31"/>
        <v>0</v>
      </c>
      <c r="AL53" s="90"/>
      <c r="AM53" s="154" t="e">
        <f t="shared" si="32"/>
        <v>#VALUE!</v>
      </c>
      <c r="AN53" s="168" t="e">
        <f t="shared" si="20"/>
        <v>#VALUE!</v>
      </c>
      <c r="AO53" s="161" t="e">
        <f t="shared" ca="1" si="42"/>
        <v>#VALUE!</v>
      </c>
      <c r="AP53" s="161" t="e">
        <f t="shared" ca="1" si="33"/>
        <v>#VALUE!</v>
      </c>
      <c r="AQ53" s="155" t="e">
        <f t="shared" ca="1" si="21"/>
        <v>#VALUE!</v>
      </c>
      <c r="AR53" s="161">
        <f t="shared" ca="1" si="22"/>
        <v>0</v>
      </c>
      <c r="AS53" s="161" t="e">
        <f t="shared" ca="1" si="34"/>
        <v>#VALUE!</v>
      </c>
    </row>
    <row r="54" spans="1:45" ht="12.75" customHeight="1" x14ac:dyDescent="0.3">
      <c r="A54" s="35" t="str">
        <f t="shared" si="35"/>
        <v/>
      </c>
      <c r="B54" s="35" t="str">
        <f t="shared" si="23"/>
        <v/>
      </c>
      <c r="C54" s="152" t="str">
        <f t="shared" si="24"/>
        <v/>
      </c>
      <c r="D54" s="153" t="str">
        <f t="shared" si="2"/>
        <v/>
      </c>
      <c r="E54" s="154" t="str">
        <f t="shared" si="36"/>
        <v/>
      </c>
      <c r="F54" s="154" t="str">
        <f t="shared" si="37"/>
        <v/>
      </c>
      <c r="G54" s="155" t="str">
        <f t="shared" si="38"/>
        <v/>
      </c>
      <c r="H54" s="156" t="str">
        <f t="shared" si="25"/>
        <v/>
      </c>
      <c r="I54" s="154" t="str">
        <f t="shared" si="39"/>
        <v/>
      </c>
      <c r="J54" s="157" t="str">
        <f t="shared" si="40"/>
        <v/>
      </c>
      <c r="K54" s="158" t="str">
        <f t="shared" si="4"/>
        <v/>
      </c>
      <c r="L54" s="159" t="str">
        <f t="shared" si="5"/>
        <v/>
      </c>
      <c r="M54" s="159" t="str">
        <f t="shared" si="6"/>
        <v/>
      </c>
      <c r="N54" s="159" t="str">
        <f t="shared" si="7"/>
        <v/>
      </c>
      <c r="O54" s="160" t="str">
        <f t="shared" si="8"/>
        <v/>
      </c>
      <c r="P54" s="161" t="str">
        <f t="shared" si="9"/>
        <v/>
      </c>
      <c r="Q54" s="161" t="str">
        <f t="shared" si="41"/>
        <v/>
      </c>
      <c r="R54" s="161"/>
      <c r="S54" s="161" t="str">
        <f t="shared" si="26"/>
        <v/>
      </c>
      <c r="T54" s="161" t="str">
        <f t="shared" si="11"/>
        <v/>
      </c>
      <c r="U54" s="161" t="str">
        <f t="shared" si="12"/>
        <v/>
      </c>
      <c r="V54" s="162" t="str">
        <f t="shared" si="27"/>
        <v/>
      </c>
      <c r="W54" s="157" t="str">
        <f t="shared" si="13"/>
        <v/>
      </c>
      <c r="X54" s="157" t="str">
        <f t="shared" si="14"/>
        <v/>
      </c>
      <c r="Y54" s="157"/>
      <c r="Z54" s="157">
        <f t="shared" si="15"/>
        <v>0</v>
      </c>
      <c r="AA54" s="161" t="str">
        <f t="shared" si="28"/>
        <v/>
      </c>
      <c r="AB54" s="161" t="str">
        <f t="shared" si="16"/>
        <v/>
      </c>
      <c r="AC54" s="163">
        <f t="shared" si="16"/>
        <v>0</v>
      </c>
      <c r="AD54" s="163" t="str">
        <f t="shared" si="16"/>
        <v/>
      </c>
      <c r="AE54" s="161" t="str">
        <f t="shared" si="17"/>
        <v/>
      </c>
      <c r="AF54" s="164">
        <f t="shared" si="29"/>
        <v>0</v>
      </c>
      <c r="AG54" s="165">
        <f t="shared" si="43"/>
        <v>0</v>
      </c>
      <c r="AH54" s="161">
        <f t="shared" si="44"/>
        <v>0</v>
      </c>
      <c r="AI54" s="33"/>
      <c r="AJ54" s="166">
        <f t="shared" si="30"/>
        <v>0</v>
      </c>
      <c r="AK54" s="167">
        <f t="shared" si="31"/>
        <v>0</v>
      </c>
      <c r="AL54" s="90"/>
      <c r="AM54" s="154" t="e">
        <f t="shared" si="32"/>
        <v>#VALUE!</v>
      </c>
      <c r="AN54" s="168" t="e">
        <f t="shared" si="20"/>
        <v>#VALUE!</v>
      </c>
      <c r="AO54" s="161" t="e">
        <f t="shared" ca="1" si="42"/>
        <v>#VALUE!</v>
      </c>
      <c r="AP54" s="161" t="e">
        <f t="shared" ca="1" si="33"/>
        <v>#VALUE!</v>
      </c>
      <c r="AQ54" s="155" t="e">
        <f t="shared" ca="1" si="21"/>
        <v>#VALUE!</v>
      </c>
      <c r="AR54" s="161">
        <f t="shared" ca="1" si="22"/>
        <v>0</v>
      </c>
      <c r="AS54" s="161" t="e">
        <f t="shared" ca="1" si="34"/>
        <v>#VALUE!</v>
      </c>
    </row>
    <row r="55" spans="1:45" ht="12.75" customHeight="1" x14ac:dyDescent="0.3">
      <c r="A55" s="35" t="str">
        <f t="shared" si="35"/>
        <v/>
      </c>
      <c r="B55" s="35" t="str">
        <f t="shared" si="23"/>
        <v/>
      </c>
      <c r="C55" s="152" t="str">
        <f t="shared" si="24"/>
        <v/>
      </c>
      <c r="D55" s="153" t="str">
        <f t="shared" si="2"/>
        <v/>
      </c>
      <c r="E55" s="154" t="str">
        <f t="shared" si="36"/>
        <v/>
      </c>
      <c r="F55" s="154" t="str">
        <f t="shared" si="37"/>
        <v/>
      </c>
      <c r="G55" s="155" t="str">
        <f t="shared" si="38"/>
        <v/>
      </c>
      <c r="H55" s="156" t="str">
        <f t="shared" si="25"/>
        <v/>
      </c>
      <c r="I55" s="154" t="str">
        <f t="shared" si="39"/>
        <v/>
      </c>
      <c r="J55" s="157" t="str">
        <f t="shared" si="40"/>
        <v/>
      </c>
      <c r="K55" s="158" t="str">
        <f t="shared" si="4"/>
        <v/>
      </c>
      <c r="L55" s="159" t="str">
        <f t="shared" si="5"/>
        <v/>
      </c>
      <c r="M55" s="159" t="str">
        <f t="shared" si="6"/>
        <v/>
      </c>
      <c r="N55" s="159" t="str">
        <f t="shared" si="7"/>
        <v/>
      </c>
      <c r="O55" s="160" t="str">
        <f t="shared" si="8"/>
        <v/>
      </c>
      <c r="P55" s="161" t="str">
        <f t="shared" si="9"/>
        <v/>
      </c>
      <c r="Q55" s="161" t="str">
        <f t="shared" si="41"/>
        <v/>
      </c>
      <c r="R55" s="161"/>
      <c r="S55" s="161" t="str">
        <f t="shared" si="26"/>
        <v/>
      </c>
      <c r="T55" s="161" t="str">
        <f t="shared" si="11"/>
        <v/>
      </c>
      <c r="U55" s="161" t="str">
        <f t="shared" si="12"/>
        <v/>
      </c>
      <c r="V55" s="162" t="str">
        <f t="shared" si="27"/>
        <v/>
      </c>
      <c r="W55" s="157" t="str">
        <f t="shared" si="13"/>
        <v/>
      </c>
      <c r="X55" s="157" t="str">
        <f t="shared" si="14"/>
        <v/>
      </c>
      <c r="Y55" s="157"/>
      <c r="Z55" s="157">
        <f t="shared" si="15"/>
        <v>0</v>
      </c>
      <c r="AA55" s="161" t="str">
        <f t="shared" si="28"/>
        <v/>
      </c>
      <c r="AB55" s="161" t="str">
        <f t="shared" si="16"/>
        <v/>
      </c>
      <c r="AC55" s="163">
        <f t="shared" si="16"/>
        <v>0</v>
      </c>
      <c r="AD55" s="163" t="str">
        <f t="shared" si="16"/>
        <v/>
      </c>
      <c r="AE55" s="161" t="str">
        <f t="shared" si="17"/>
        <v/>
      </c>
      <c r="AF55" s="164">
        <f t="shared" si="29"/>
        <v>0</v>
      </c>
      <c r="AG55" s="165">
        <f t="shared" si="43"/>
        <v>0</v>
      </c>
      <c r="AH55" s="161">
        <f t="shared" si="44"/>
        <v>0</v>
      </c>
      <c r="AI55" s="33"/>
      <c r="AJ55" s="166">
        <f t="shared" si="30"/>
        <v>0</v>
      </c>
      <c r="AK55" s="167">
        <f t="shared" si="31"/>
        <v>0</v>
      </c>
      <c r="AL55" s="90"/>
      <c r="AM55" s="154" t="e">
        <f t="shared" si="32"/>
        <v>#VALUE!</v>
      </c>
      <c r="AN55" s="168" t="e">
        <f t="shared" si="20"/>
        <v>#VALUE!</v>
      </c>
      <c r="AO55" s="161" t="e">
        <f t="shared" ca="1" si="42"/>
        <v>#VALUE!</v>
      </c>
      <c r="AP55" s="161" t="e">
        <f t="shared" ca="1" si="33"/>
        <v>#VALUE!</v>
      </c>
      <c r="AQ55" s="155" t="e">
        <f t="shared" ca="1" si="21"/>
        <v>#VALUE!</v>
      </c>
      <c r="AR55" s="161">
        <f t="shared" ca="1" si="22"/>
        <v>0</v>
      </c>
      <c r="AS55" s="161" t="e">
        <f t="shared" ca="1" si="34"/>
        <v>#VALUE!</v>
      </c>
    </row>
    <row r="56" spans="1:45" ht="12.75" customHeight="1" x14ac:dyDescent="0.3">
      <c r="A56" s="35" t="str">
        <f t="shared" si="35"/>
        <v/>
      </c>
      <c r="B56" s="35" t="str">
        <f t="shared" si="23"/>
        <v/>
      </c>
      <c r="C56" s="152" t="str">
        <f t="shared" si="24"/>
        <v/>
      </c>
      <c r="D56" s="153" t="str">
        <f t="shared" si="2"/>
        <v/>
      </c>
      <c r="E56" s="154" t="str">
        <f t="shared" si="36"/>
        <v/>
      </c>
      <c r="F56" s="154" t="str">
        <f t="shared" si="37"/>
        <v/>
      </c>
      <c r="G56" s="155" t="str">
        <f t="shared" si="38"/>
        <v/>
      </c>
      <c r="H56" s="156" t="str">
        <f t="shared" si="25"/>
        <v/>
      </c>
      <c r="I56" s="154" t="str">
        <f t="shared" si="39"/>
        <v/>
      </c>
      <c r="J56" s="157" t="str">
        <f t="shared" si="40"/>
        <v/>
      </c>
      <c r="K56" s="158" t="str">
        <f t="shared" si="4"/>
        <v/>
      </c>
      <c r="L56" s="159" t="str">
        <f t="shared" si="5"/>
        <v/>
      </c>
      <c r="M56" s="159" t="str">
        <f t="shared" si="6"/>
        <v/>
      </c>
      <c r="N56" s="159" t="str">
        <f t="shared" si="7"/>
        <v/>
      </c>
      <c r="O56" s="160" t="str">
        <f t="shared" si="8"/>
        <v/>
      </c>
      <c r="P56" s="161" t="str">
        <f t="shared" si="9"/>
        <v/>
      </c>
      <c r="Q56" s="161" t="str">
        <f t="shared" si="41"/>
        <v/>
      </c>
      <c r="R56" s="161"/>
      <c r="S56" s="161" t="str">
        <f t="shared" si="26"/>
        <v/>
      </c>
      <c r="T56" s="161" t="str">
        <f t="shared" si="11"/>
        <v/>
      </c>
      <c r="U56" s="161" t="str">
        <f t="shared" si="12"/>
        <v/>
      </c>
      <c r="V56" s="162" t="str">
        <f t="shared" si="27"/>
        <v/>
      </c>
      <c r="W56" s="157" t="str">
        <f t="shared" si="13"/>
        <v/>
      </c>
      <c r="X56" s="157" t="str">
        <f t="shared" si="14"/>
        <v/>
      </c>
      <c r="Y56" s="157"/>
      <c r="Z56" s="157">
        <f t="shared" si="15"/>
        <v>0</v>
      </c>
      <c r="AA56" s="161" t="str">
        <f t="shared" si="28"/>
        <v/>
      </c>
      <c r="AB56" s="161" t="str">
        <f t="shared" si="16"/>
        <v/>
      </c>
      <c r="AC56" s="163">
        <f t="shared" si="16"/>
        <v>0</v>
      </c>
      <c r="AD56" s="163" t="str">
        <f t="shared" si="16"/>
        <v/>
      </c>
      <c r="AE56" s="161" t="str">
        <f t="shared" si="17"/>
        <v/>
      </c>
      <c r="AF56" s="164">
        <f t="shared" si="29"/>
        <v>0</v>
      </c>
      <c r="AG56" s="165">
        <f t="shared" si="43"/>
        <v>0</v>
      </c>
      <c r="AH56" s="161">
        <f t="shared" si="44"/>
        <v>0</v>
      </c>
      <c r="AI56" s="33"/>
      <c r="AJ56" s="166">
        <f t="shared" si="30"/>
        <v>0</v>
      </c>
      <c r="AK56" s="167">
        <f t="shared" si="31"/>
        <v>0</v>
      </c>
      <c r="AL56" s="90"/>
      <c r="AM56" s="154" t="e">
        <f t="shared" si="32"/>
        <v>#VALUE!</v>
      </c>
      <c r="AN56" s="168" t="e">
        <f t="shared" si="20"/>
        <v>#VALUE!</v>
      </c>
      <c r="AO56" s="161" t="e">
        <f t="shared" ca="1" si="42"/>
        <v>#VALUE!</v>
      </c>
      <c r="AP56" s="161" t="e">
        <f t="shared" ca="1" si="33"/>
        <v>#VALUE!</v>
      </c>
      <c r="AQ56" s="155" t="e">
        <f t="shared" ca="1" si="21"/>
        <v>#VALUE!</v>
      </c>
      <c r="AR56" s="161">
        <f t="shared" ca="1" si="22"/>
        <v>0</v>
      </c>
      <c r="AS56" s="161" t="e">
        <f t="shared" ca="1" si="34"/>
        <v>#VALUE!</v>
      </c>
    </row>
    <row r="57" spans="1:45" ht="12.75" customHeight="1" outlineLevel="1" x14ac:dyDescent="0.3">
      <c r="A57" s="35" t="str">
        <f t="shared" si="35"/>
        <v/>
      </c>
      <c r="B57" s="35" t="str">
        <f t="shared" si="23"/>
        <v/>
      </c>
      <c r="C57" s="152" t="str">
        <f t="shared" si="24"/>
        <v/>
      </c>
      <c r="D57" s="153" t="str">
        <f t="shared" si="2"/>
        <v/>
      </c>
      <c r="E57" s="154" t="str">
        <f t="shared" si="36"/>
        <v/>
      </c>
      <c r="F57" s="154" t="str">
        <f t="shared" si="37"/>
        <v/>
      </c>
      <c r="G57" s="155" t="str">
        <f t="shared" si="38"/>
        <v/>
      </c>
      <c r="H57" s="156" t="str">
        <f t="shared" si="25"/>
        <v/>
      </c>
      <c r="I57" s="154" t="str">
        <f t="shared" si="39"/>
        <v/>
      </c>
      <c r="J57" s="157" t="str">
        <f t="shared" si="40"/>
        <v/>
      </c>
      <c r="K57" s="158" t="str">
        <f t="shared" si="4"/>
        <v/>
      </c>
      <c r="L57" s="159" t="str">
        <f t="shared" si="5"/>
        <v/>
      </c>
      <c r="M57" s="159" t="str">
        <f t="shared" si="6"/>
        <v/>
      </c>
      <c r="N57" s="159" t="str">
        <f t="shared" si="7"/>
        <v/>
      </c>
      <c r="O57" s="160" t="str">
        <f t="shared" si="8"/>
        <v/>
      </c>
      <c r="P57" s="161" t="str">
        <f t="shared" si="9"/>
        <v/>
      </c>
      <c r="Q57" s="161" t="str">
        <f t="shared" si="41"/>
        <v/>
      </c>
      <c r="R57" s="161"/>
      <c r="S57" s="161" t="str">
        <f t="shared" si="26"/>
        <v/>
      </c>
      <c r="T57" s="161" t="str">
        <f t="shared" si="11"/>
        <v/>
      </c>
      <c r="U57" s="161" t="str">
        <f t="shared" si="12"/>
        <v/>
      </c>
      <c r="V57" s="162" t="str">
        <f t="shared" si="27"/>
        <v/>
      </c>
      <c r="W57" s="157" t="str">
        <f t="shared" si="13"/>
        <v/>
      </c>
      <c r="X57" s="157" t="str">
        <f t="shared" si="14"/>
        <v/>
      </c>
      <c r="Y57" s="157"/>
      <c r="Z57" s="157">
        <f t="shared" si="15"/>
        <v>0</v>
      </c>
      <c r="AA57" s="161" t="str">
        <f t="shared" si="28"/>
        <v/>
      </c>
      <c r="AB57" s="161" t="str">
        <f t="shared" si="16"/>
        <v/>
      </c>
      <c r="AC57" s="163">
        <f t="shared" si="16"/>
        <v>0</v>
      </c>
      <c r="AD57" s="163" t="str">
        <f t="shared" si="16"/>
        <v/>
      </c>
      <c r="AE57" s="161" t="str">
        <f t="shared" si="17"/>
        <v/>
      </c>
      <c r="AF57" s="164">
        <f t="shared" si="29"/>
        <v>0</v>
      </c>
      <c r="AG57" s="165">
        <f t="shared" si="43"/>
        <v>0</v>
      </c>
      <c r="AH57" s="161">
        <f t="shared" si="44"/>
        <v>0</v>
      </c>
      <c r="AI57" s="33"/>
      <c r="AJ57" s="166">
        <f t="shared" si="30"/>
        <v>0</v>
      </c>
      <c r="AK57" s="167">
        <f t="shared" si="31"/>
        <v>0</v>
      </c>
      <c r="AL57" s="90"/>
      <c r="AM57" s="154" t="e">
        <f t="shared" si="32"/>
        <v>#VALUE!</v>
      </c>
      <c r="AN57" s="168" t="e">
        <f t="shared" si="20"/>
        <v>#VALUE!</v>
      </c>
      <c r="AO57" s="161" t="e">
        <f t="shared" ca="1" si="42"/>
        <v>#VALUE!</v>
      </c>
      <c r="AP57" s="161" t="e">
        <f t="shared" ca="1" si="33"/>
        <v>#VALUE!</v>
      </c>
      <c r="AQ57" s="155" t="e">
        <f t="shared" ca="1" si="21"/>
        <v>#VALUE!</v>
      </c>
      <c r="AR57" s="161">
        <f t="shared" ca="1" si="22"/>
        <v>0</v>
      </c>
      <c r="AS57" s="161" t="e">
        <f t="shared" ca="1" si="34"/>
        <v>#VALUE!</v>
      </c>
    </row>
    <row r="58" spans="1:45" ht="12.75" customHeight="1" outlineLevel="1" x14ac:dyDescent="0.3">
      <c r="A58" s="35" t="str">
        <f t="shared" si="35"/>
        <v/>
      </c>
      <c r="B58" s="35" t="str">
        <f t="shared" si="23"/>
        <v/>
      </c>
      <c r="C58" s="152" t="str">
        <f t="shared" si="24"/>
        <v/>
      </c>
      <c r="D58" s="153" t="str">
        <f t="shared" si="2"/>
        <v/>
      </c>
      <c r="E58" s="154" t="str">
        <f t="shared" si="36"/>
        <v/>
      </c>
      <c r="F58" s="154" t="str">
        <f t="shared" si="37"/>
        <v/>
      </c>
      <c r="G58" s="155" t="str">
        <f t="shared" si="38"/>
        <v/>
      </c>
      <c r="H58" s="156" t="str">
        <f t="shared" si="25"/>
        <v/>
      </c>
      <c r="I58" s="154" t="str">
        <f t="shared" si="39"/>
        <v/>
      </c>
      <c r="J58" s="157" t="str">
        <f t="shared" si="40"/>
        <v/>
      </c>
      <c r="K58" s="158" t="str">
        <f t="shared" si="4"/>
        <v/>
      </c>
      <c r="L58" s="159" t="str">
        <f t="shared" si="5"/>
        <v/>
      </c>
      <c r="M58" s="159" t="str">
        <f t="shared" si="6"/>
        <v/>
      </c>
      <c r="N58" s="159" t="str">
        <f t="shared" si="7"/>
        <v/>
      </c>
      <c r="O58" s="160" t="str">
        <f t="shared" si="8"/>
        <v/>
      </c>
      <c r="P58" s="161" t="str">
        <f t="shared" si="9"/>
        <v/>
      </c>
      <c r="Q58" s="161" t="str">
        <f t="shared" si="41"/>
        <v/>
      </c>
      <c r="R58" s="161"/>
      <c r="S58" s="161" t="str">
        <f t="shared" si="26"/>
        <v/>
      </c>
      <c r="T58" s="161" t="str">
        <f t="shared" si="11"/>
        <v/>
      </c>
      <c r="U58" s="161" t="str">
        <f t="shared" si="12"/>
        <v/>
      </c>
      <c r="V58" s="162" t="str">
        <f t="shared" si="27"/>
        <v/>
      </c>
      <c r="W58" s="157" t="str">
        <f t="shared" si="13"/>
        <v/>
      </c>
      <c r="X58" s="157" t="str">
        <f t="shared" si="14"/>
        <v/>
      </c>
      <c r="Y58" s="157"/>
      <c r="Z58" s="157">
        <f t="shared" si="15"/>
        <v>0</v>
      </c>
      <c r="AA58" s="161" t="str">
        <f t="shared" si="28"/>
        <v/>
      </c>
      <c r="AB58" s="161" t="str">
        <f t="shared" si="16"/>
        <v/>
      </c>
      <c r="AC58" s="163">
        <f t="shared" si="16"/>
        <v>0</v>
      </c>
      <c r="AD58" s="163" t="str">
        <f t="shared" si="16"/>
        <v/>
      </c>
      <c r="AE58" s="161" t="str">
        <f t="shared" si="17"/>
        <v/>
      </c>
      <c r="AF58" s="164">
        <f t="shared" si="29"/>
        <v>0</v>
      </c>
      <c r="AG58" s="165">
        <f t="shared" si="43"/>
        <v>0</v>
      </c>
      <c r="AH58" s="161">
        <f t="shared" si="44"/>
        <v>0</v>
      </c>
      <c r="AI58" s="33"/>
      <c r="AJ58" s="166">
        <f t="shared" si="30"/>
        <v>0</v>
      </c>
      <c r="AK58" s="167">
        <f t="shared" si="31"/>
        <v>0</v>
      </c>
      <c r="AL58" s="90"/>
      <c r="AM58" s="154" t="e">
        <f t="shared" si="32"/>
        <v>#VALUE!</v>
      </c>
      <c r="AN58" s="168" t="e">
        <f t="shared" si="20"/>
        <v>#VALUE!</v>
      </c>
      <c r="AO58" s="161" t="e">
        <f t="shared" ca="1" si="42"/>
        <v>#VALUE!</v>
      </c>
      <c r="AP58" s="161" t="e">
        <f t="shared" ca="1" si="33"/>
        <v>#VALUE!</v>
      </c>
      <c r="AQ58" s="155" t="e">
        <f t="shared" ca="1" si="21"/>
        <v>#VALUE!</v>
      </c>
      <c r="AR58" s="161">
        <f t="shared" ca="1" si="22"/>
        <v>0</v>
      </c>
      <c r="AS58" s="161" t="e">
        <f t="shared" ca="1" si="34"/>
        <v>#VALUE!</v>
      </c>
    </row>
    <row r="59" spans="1:45" ht="12.75" customHeight="1" outlineLevel="1" x14ac:dyDescent="0.3">
      <c r="A59" s="35" t="str">
        <f t="shared" si="35"/>
        <v/>
      </c>
      <c r="B59" s="35" t="str">
        <f t="shared" si="23"/>
        <v/>
      </c>
      <c r="C59" s="152" t="str">
        <f t="shared" si="24"/>
        <v/>
      </c>
      <c r="D59" s="153" t="str">
        <f t="shared" si="2"/>
        <v/>
      </c>
      <c r="E59" s="154" t="str">
        <f t="shared" si="36"/>
        <v/>
      </c>
      <c r="F59" s="154" t="str">
        <f t="shared" si="37"/>
        <v/>
      </c>
      <c r="G59" s="155" t="str">
        <f t="shared" si="38"/>
        <v/>
      </c>
      <c r="H59" s="156" t="str">
        <f t="shared" si="25"/>
        <v/>
      </c>
      <c r="I59" s="154" t="str">
        <f t="shared" si="39"/>
        <v/>
      </c>
      <c r="J59" s="157" t="str">
        <f t="shared" si="40"/>
        <v/>
      </c>
      <c r="K59" s="158" t="str">
        <f t="shared" si="4"/>
        <v/>
      </c>
      <c r="L59" s="159" t="str">
        <f t="shared" si="5"/>
        <v/>
      </c>
      <c r="M59" s="159" t="str">
        <f t="shared" si="6"/>
        <v/>
      </c>
      <c r="N59" s="159" t="str">
        <f t="shared" si="7"/>
        <v/>
      </c>
      <c r="O59" s="160" t="str">
        <f t="shared" si="8"/>
        <v/>
      </c>
      <c r="P59" s="161" t="str">
        <f t="shared" si="9"/>
        <v/>
      </c>
      <c r="Q59" s="161" t="str">
        <f t="shared" si="41"/>
        <v/>
      </c>
      <c r="R59" s="161"/>
      <c r="S59" s="161" t="str">
        <f t="shared" si="26"/>
        <v/>
      </c>
      <c r="T59" s="161" t="str">
        <f t="shared" si="11"/>
        <v/>
      </c>
      <c r="U59" s="161" t="str">
        <f t="shared" si="12"/>
        <v/>
      </c>
      <c r="V59" s="162" t="str">
        <f t="shared" si="27"/>
        <v/>
      </c>
      <c r="W59" s="157" t="str">
        <f t="shared" si="13"/>
        <v/>
      </c>
      <c r="X59" s="157" t="str">
        <f t="shared" si="14"/>
        <v/>
      </c>
      <c r="Y59" s="157"/>
      <c r="Z59" s="157">
        <f t="shared" si="15"/>
        <v>0</v>
      </c>
      <c r="AA59" s="161" t="str">
        <f t="shared" si="28"/>
        <v/>
      </c>
      <c r="AB59" s="161" t="str">
        <f t="shared" si="16"/>
        <v/>
      </c>
      <c r="AC59" s="163">
        <f t="shared" si="16"/>
        <v>0</v>
      </c>
      <c r="AD59" s="163" t="str">
        <f t="shared" si="16"/>
        <v/>
      </c>
      <c r="AE59" s="161" t="str">
        <f t="shared" si="17"/>
        <v/>
      </c>
      <c r="AF59" s="164">
        <f t="shared" si="29"/>
        <v>0</v>
      </c>
      <c r="AG59" s="165">
        <f t="shared" si="43"/>
        <v>0</v>
      </c>
      <c r="AH59" s="161">
        <f t="shared" si="44"/>
        <v>0</v>
      </c>
      <c r="AI59" s="33"/>
      <c r="AJ59" s="166">
        <f t="shared" si="30"/>
        <v>0</v>
      </c>
      <c r="AK59" s="167">
        <f t="shared" si="31"/>
        <v>0</v>
      </c>
      <c r="AL59" s="90"/>
      <c r="AM59" s="154" t="e">
        <f t="shared" si="32"/>
        <v>#VALUE!</v>
      </c>
      <c r="AN59" s="168" t="e">
        <f t="shared" si="20"/>
        <v>#VALUE!</v>
      </c>
      <c r="AO59" s="161" t="e">
        <f t="shared" ca="1" si="42"/>
        <v>#VALUE!</v>
      </c>
      <c r="AP59" s="161" t="e">
        <f t="shared" ca="1" si="33"/>
        <v>#VALUE!</v>
      </c>
      <c r="AQ59" s="155" t="e">
        <f t="shared" ca="1" si="21"/>
        <v>#VALUE!</v>
      </c>
      <c r="AR59" s="161">
        <f t="shared" ca="1" si="22"/>
        <v>0</v>
      </c>
      <c r="AS59" s="161" t="e">
        <f t="shared" ca="1" si="34"/>
        <v>#VALUE!</v>
      </c>
    </row>
    <row r="60" spans="1:45" ht="12.75" customHeight="1" outlineLevel="1" x14ac:dyDescent="0.3">
      <c r="A60" s="35" t="str">
        <f t="shared" si="35"/>
        <v/>
      </c>
      <c r="B60" s="35" t="str">
        <f t="shared" si="23"/>
        <v/>
      </c>
      <c r="C60" s="152" t="str">
        <f t="shared" si="24"/>
        <v/>
      </c>
      <c r="D60" s="153" t="str">
        <f t="shared" si="2"/>
        <v/>
      </c>
      <c r="E60" s="154" t="str">
        <f t="shared" si="36"/>
        <v/>
      </c>
      <c r="F60" s="154" t="str">
        <f t="shared" si="37"/>
        <v/>
      </c>
      <c r="G60" s="155" t="str">
        <f t="shared" si="38"/>
        <v/>
      </c>
      <c r="H60" s="156" t="str">
        <f t="shared" si="25"/>
        <v/>
      </c>
      <c r="I60" s="154" t="str">
        <f t="shared" si="39"/>
        <v/>
      </c>
      <c r="J60" s="157" t="str">
        <f t="shared" si="40"/>
        <v/>
      </c>
      <c r="K60" s="158" t="str">
        <f t="shared" si="4"/>
        <v/>
      </c>
      <c r="L60" s="159" t="str">
        <f t="shared" si="5"/>
        <v/>
      </c>
      <c r="M60" s="159" t="str">
        <f t="shared" si="6"/>
        <v/>
      </c>
      <c r="N60" s="159" t="str">
        <f t="shared" si="7"/>
        <v/>
      </c>
      <c r="O60" s="160" t="str">
        <f t="shared" si="8"/>
        <v/>
      </c>
      <c r="P60" s="161" t="str">
        <f t="shared" si="9"/>
        <v/>
      </c>
      <c r="Q60" s="161" t="str">
        <f t="shared" si="41"/>
        <v/>
      </c>
      <c r="R60" s="161"/>
      <c r="S60" s="161" t="str">
        <f t="shared" si="26"/>
        <v/>
      </c>
      <c r="T60" s="161" t="str">
        <f t="shared" si="11"/>
        <v/>
      </c>
      <c r="U60" s="161" t="str">
        <f t="shared" si="12"/>
        <v/>
      </c>
      <c r="V60" s="162" t="str">
        <f t="shared" si="27"/>
        <v/>
      </c>
      <c r="W60" s="157" t="str">
        <f t="shared" si="13"/>
        <v/>
      </c>
      <c r="X60" s="157" t="str">
        <f t="shared" si="14"/>
        <v/>
      </c>
      <c r="Y60" s="157"/>
      <c r="Z60" s="157">
        <f t="shared" si="15"/>
        <v>0</v>
      </c>
      <c r="AA60" s="161" t="str">
        <f t="shared" si="28"/>
        <v/>
      </c>
      <c r="AB60" s="161" t="str">
        <f t="shared" si="16"/>
        <v/>
      </c>
      <c r="AC60" s="163">
        <f t="shared" si="16"/>
        <v>0</v>
      </c>
      <c r="AD60" s="163" t="str">
        <f t="shared" si="16"/>
        <v/>
      </c>
      <c r="AE60" s="161" t="str">
        <f t="shared" si="17"/>
        <v/>
      </c>
      <c r="AF60" s="164">
        <f t="shared" si="29"/>
        <v>0</v>
      </c>
      <c r="AG60" s="165">
        <f t="shared" si="43"/>
        <v>0</v>
      </c>
      <c r="AH60" s="161">
        <f t="shared" si="44"/>
        <v>0</v>
      </c>
      <c r="AI60" s="33"/>
      <c r="AJ60" s="166">
        <f t="shared" si="30"/>
        <v>0</v>
      </c>
      <c r="AK60" s="167">
        <f t="shared" si="31"/>
        <v>0</v>
      </c>
      <c r="AL60" s="90"/>
      <c r="AM60" s="154" t="e">
        <f t="shared" si="32"/>
        <v>#VALUE!</v>
      </c>
      <c r="AN60" s="168" t="e">
        <f t="shared" si="20"/>
        <v>#VALUE!</v>
      </c>
      <c r="AO60" s="161" t="e">
        <f t="shared" ca="1" si="42"/>
        <v>#VALUE!</v>
      </c>
      <c r="AP60" s="161" t="e">
        <f t="shared" ca="1" si="33"/>
        <v>#VALUE!</v>
      </c>
      <c r="AQ60" s="155" t="e">
        <f t="shared" ca="1" si="21"/>
        <v>#VALUE!</v>
      </c>
      <c r="AR60" s="161">
        <f t="shared" ca="1" si="22"/>
        <v>0</v>
      </c>
      <c r="AS60" s="161" t="e">
        <f t="shared" ca="1" si="34"/>
        <v>#VALUE!</v>
      </c>
    </row>
    <row r="61" spans="1:45" ht="12.75" customHeight="1" outlineLevel="1" x14ac:dyDescent="0.3">
      <c r="A61" s="35" t="str">
        <f t="shared" si="35"/>
        <v/>
      </c>
      <c r="B61" s="35" t="str">
        <f t="shared" si="23"/>
        <v/>
      </c>
      <c r="C61" s="152" t="str">
        <f t="shared" si="24"/>
        <v/>
      </c>
      <c r="D61" s="153" t="str">
        <f t="shared" si="2"/>
        <v/>
      </c>
      <c r="E61" s="154" t="str">
        <f t="shared" si="36"/>
        <v/>
      </c>
      <c r="F61" s="154" t="str">
        <f t="shared" si="37"/>
        <v/>
      </c>
      <c r="G61" s="155" t="str">
        <f t="shared" si="38"/>
        <v/>
      </c>
      <c r="H61" s="156" t="str">
        <f t="shared" si="25"/>
        <v/>
      </c>
      <c r="I61" s="154" t="str">
        <f t="shared" si="39"/>
        <v/>
      </c>
      <c r="J61" s="157" t="str">
        <f t="shared" si="40"/>
        <v/>
      </c>
      <c r="K61" s="158" t="str">
        <f t="shared" si="4"/>
        <v/>
      </c>
      <c r="L61" s="159" t="str">
        <f t="shared" si="5"/>
        <v/>
      </c>
      <c r="M61" s="159" t="str">
        <f t="shared" si="6"/>
        <v/>
      </c>
      <c r="N61" s="159" t="str">
        <f t="shared" si="7"/>
        <v/>
      </c>
      <c r="O61" s="160" t="str">
        <f t="shared" si="8"/>
        <v/>
      </c>
      <c r="P61" s="161" t="str">
        <f t="shared" si="9"/>
        <v/>
      </c>
      <c r="Q61" s="161" t="str">
        <f t="shared" si="41"/>
        <v/>
      </c>
      <c r="R61" s="161"/>
      <c r="S61" s="161" t="str">
        <f t="shared" si="26"/>
        <v/>
      </c>
      <c r="T61" s="161" t="str">
        <f t="shared" si="11"/>
        <v/>
      </c>
      <c r="U61" s="161" t="str">
        <f t="shared" si="12"/>
        <v/>
      </c>
      <c r="V61" s="162" t="str">
        <f t="shared" si="27"/>
        <v/>
      </c>
      <c r="W61" s="157" t="str">
        <f t="shared" si="13"/>
        <v/>
      </c>
      <c r="X61" s="157" t="str">
        <f t="shared" si="14"/>
        <v/>
      </c>
      <c r="Y61" s="157"/>
      <c r="Z61" s="157">
        <f t="shared" si="15"/>
        <v>0</v>
      </c>
      <c r="AA61" s="161" t="str">
        <f t="shared" si="28"/>
        <v/>
      </c>
      <c r="AB61" s="161" t="str">
        <f t="shared" si="16"/>
        <v/>
      </c>
      <c r="AC61" s="163">
        <f t="shared" si="16"/>
        <v>0</v>
      </c>
      <c r="AD61" s="163" t="str">
        <f t="shared" si="16"/>
        <v/>
      </c>
      <c r="AE61" s="161" t="str">
        <f t="shared" si="17"/>
        <v/>
      </c>
      <c r="AF61" s="164">
        <f t="shared" si="29"/>
        <v>0</v>
      </c>
      <c r="AG61" s="165">
        <f t="shared" si="43"/>
        <v>0</v>
      </c>
      <c r="AH61" s="161">
        <f t="shared" si="44"/>
        <v>0</v>
      </c>
      <c r="AI61" s="33"/>
      <c r="AJ61" s="166">
        <f t="shared" si="30"/>
        <v>0</v>
      </c>
      <c r="AK61" s="167">
        <f t="shared" si="31"/>
        <v>0</v>
      </c>
      <c r="AL61" s="90"/>
      <c r="AM61" s="154" t="e">
        <f t="shared" si="32"/>
        <v>#VALUE!</v>
      </c>
      <c r="AN61" s="168" t="e">
        <f t="shared" si="20"/>
        <v>#VALUE!</v>
      </c>
      <c r="AO61" s="161" t="e">
        <f t="shared" ca="1" si="42"/>
        <v>#VALUE!</v>
      </c>
      <c r="AP61" s="161" t="e">
        <f t="shared" ca="1" si="33"/>
        <v>#VALUE!</v>
      </c>
      <c r="AQ61" s="155" t="e">
        <f t="shared" ca="1" si="21"/>
        <v>#VALUE!</v>
      </c>
      <c r="AR61" s="161">
        <f t="shared" ca="1" si="22"/>
        <v>0</v>
      </c>
      <c r="AS61" s="161" t="e">
        <f t="shared" ca="1" si="34"/>
        <v>#VALUE!</v>
      </c>
    </row>
    <row r="62" spans="1:45" ht="12.75" customHeight="1" outlineLevel="1" x14ac:dyDescent="0.3">
      <c r="A62" s="35" t="str">
        <f t="shared" si="35"/>
        <v/>
      </c>
      <c r="B62" s="35" t="str">
        <f t="shared" si="23"/>
        <v/>
      </c>
      <c r="C62" s="152" t="str">
        <f t="shared" si="24"/>
        <v/>
      </c>
      <c r="D62" s="153" t="str">
        <f t="shared" si="2"/>
        <v/>
      </c>
      <c r="E62" s="154" t="str">
        <f t="shared" si="36"/>
        <v/>
      </c>
      <c r="F62" s="154" t="str">
        <f t="shared" si="37"/>
        <v/>
      </c>
      <c r="G62" s="155" t="str">
        <f t="shared" si="38"/>
        <v/>
      </c>
      <c r="H62" s="156" t="str">
        <f t="shared" si="25"/>
        <v/>
      </c>
      <c r="I62" s="154" t="str">
        <f t="shared" si="39"/>
        <v/>
      </c>
      <c r="J62" s="157" t="str">
        <f t="shared" si="40"/>
        <v/>
      </c>
      <c r="K62" s="158" t="str">
        <f t="shared" si="4"/>
        <v/>
      </c>
      <c r="L62" s="159" t="str">
        <f t="shared" si="5"/>
        <v/>
      </c>
      <c r="M62" s="159" t="str">
        <f t="shared" si="6"/>
        <v/>
      </c>
      <c r="N62" s="159" t="str">
        <f t="shared" si="7"/>
        <v/>
      </c>
      <c r="O62" s="160" t="str">
        <f t="shared" si="8"/>
        <v/>
      </c>
      <c r="P62" s="161" t="str">
        <f t="shared" si="9"/>
        <v/>
      </c>
      <c r="Q62" s="161" t="str">
        <f t="shared" si="41"/>
        <v/>
      </c>
      <c r="R62" s="161"/>
      <c r="S62" s="161" t="str">
        <f t="shared" si="26"/>
        <v/>
      </c>
      <c r="T62" s="161" t="str">
        <f t="shared" si="11"/>
        <v/>
      </c>
      <c r="U62" s="161" t="str">
        <f t="shared" si="12"/>
        <v/>
      </c>
      <c r="V62" s="162" t="str">
        <f t="shared" si="27"/>
        <v/>
      </c>
      <c r="W62" s="157" t="str">
        <f t="shared" si="13"/>
        <v/>
      </c>
      <c r="X62" s="157" t="str">
        <f t="shared" si="14"/>
        <v/>
      </c>
      <c r="Y62" s="157"/>
      <c r="Z62" s="157">
        <f t="shared" si="15"/>
        <v>0</v>
      </c>
      <c r="AA62" s="161" t="str">
        <f t="shared" si="28"/>
        <v/>
      </c>
      <c r="AB62" s="161" t="str">
        <f t="shared" si="16"/>
        <v/>
      </c>
      <c r="AC62" s="163">
        <f t="shared" si="16"/>
        <v>0</v>
      </c>
      <c r="AD62" s="163" t="str">
        <f t="shared" si="16"/>
        <v/>
      </c>
      <c r="AE62" s="161" t="str">
        <f t="shared" si="17"/>
        <v/>
      </c>
      <c r="AF62" s="164">
        <f t="shared" si="29"/>
        <v>0</v>
      </c>
      <c r="AG62" s="165">
        <f t="shared" si="43"/>
        <v>0</v>
      </c>
      <c r="AH62" s="161">
        <f t="shared" si="44"/>
        <v>0</v>
      </c>
      <c r="AI62" s="33"/>
      <c r="AJ62" s="166">
        <f t="shared" si="30"/>
        <v>0</v>
      </c>
      <c r="AK62" s="167">
        <f t="shared" si="31"/>
        <v>0</v>
      </c>
      <c r="AL62" s="90"/>
      <c r="AM62" s="154" t="e">
        <f t="shared" si="32"/>
        <v>#VALUE!</v>
      </c>
      <c r="AN62" s="168" t="e">
        <f t="shared" si="20"/>
        <v>#VALUE!</v>
      </c>
      <c r="AO62" s="161" t="e">
        <f t="shared" ca="1" si="42"/>
        <v>#VALUE!</v>
      </c>
      <c r="AP62" s="161" t="e">
        <f t="shared" ca="1" si="33"/>
        <v>#VALUE!</v>
      </c>
      <c r="AQ62" s="155" t="e">
        <f t="shared" ca="1" si="21"/>
        <v>#VALUE!</v>
      </c>
      <c r="AR62" s="161">
        <f t="shared" ca="1" si="22"/>
        <v>0</v>
      </c>
      <c r="AS62" s="161" t="e">
        <f t="shared" ca="1" si="34"/>
        <v>#VALUE!</v>
      </c>
    </row>
    <row r="63" spans="1:45" ht="12.75" customHeight="1" outlineLevel="1" x14ac:dyDescent="0.3">
      <c r="A63" s="35" t="str">
        <f t="shared" si="35"/>
        <v/>
      </c>
      <c r="B63" s="35" t="str">
        <f t="shared" si="23"/>
        <v/>
      </c>
      <c r="C63" s="152" t="str">
        <f t="shared" si="24"/>
        <v/>
      </c>
      <c r="D63" s="153" t="str">
        <f t="shared" si="2"/>
        <v/>
      </c>
      <c r="E63" s="154" t="str">
        <f t="shared" si="36"/>
        <v/>
      </c>
      <c r="F63" s="154" t="str">
        <f t="shared" si="37"/>
        <v/>
      </c>
      <c r="G63" s="155" t="str">
        <f t="shared" si="38"/>
        <v/>
      </c>
      <c r="H63" s="156" t="str">
        <f t="shared" si="25"/>
        <v/>
      </c>
      <c r="I63" s="154" t="str">
        <f t="shared" si="39"/>
        <v/>
      </c>
      <c r="J63" s="157" t="str">
        <f t="shared" si="40"/>
        <v/>
      </c>
      <c r="K63" s="158" t="str">
        <f t="shared" si="4"/>
        <v/>
      </c>
      <c r="L63" s="159" t="str">
        <f t="shared" si="5"/>
        <v/>
      </c>
      <c r="M63" s="159" t="str">
        <f t="shared" si="6"/>
        <v/>
      </c>
      <c r="N63" s="159" t="str">
        <f t="shared" si="7"/>
        <v/>
      </c>
      <c r="O63" s="160" t="str">
        <f t="shared" si="8"/>
        <v/>
      </c>
      <c r="P63" s="161" t="str">
        <f t="shared" si="9"/>
        <v/>
      </c>
      <c r="Q63" s="161" t="str">
        <f t="shared" si="41"/>
        <v/>
      </c>
      <c r="R63" s="161"/>
      <c r="S63" s="161" t="str">
        <f t="shared" si="26"/>
        <v/>
      </c>
      <c r="T63" s="161" t="str">
        <f t="shared" si="11"/>
        <v/>
      </c>
      <c r="U63" s="161" t="str">
        <f t="shared" si="12"/>
        <v/>
      </c>
      <c r="V63" s="162" t="str">
        <f t="shared" si="27"/>
        <v/>
      </c>
      <c r="W63" s="157" t="str">
        <f t="shared" si="13"/>
        <v/>
      </c>
      <c r="X63" s="157" t="str">
        <f t="shared" si="14"/>
        <v/>
      </c>
      <c r="Y63" s="157"/>
      <c r="Z63" s="157">
        <f t="shared" si="15"/>
        <v>0</v>
      </c>
      <c r="AA63" s="161" t="str">
        <f t="shared" si="28"/>
        <v/>
      </c>
      <c r="AB63" s="161" t="str">
        <f t="shared" si="16"/>
        <v/>
      </c>
      <c r="AC63" s="163">
        <f t="shared" si="16"/>
        <v>0</v>
      </c>
      <c r="AD63" s="163" t="str">
        <f t="shared" si="16"/>
        <v/>
      </c>
      <c r="AE63" s="161" t="str">
        <f t="shared" si="17"/>
        <v/>
      </c>
      <c r="AF63" s="164">
        <f t="shared" si="29"/>
        <v>0</v>
      </c>
      <c r="AG63" s="165">
        <f t="shared" si="43"/>
        <v>0</v>
      </c>
      <c r="AH63" s="161">
        <f t="shared" si="44"/>
        <v>0</v>
      </c>
      <c r="AI63" s="33"/>
      <c r="AJ63" s="166">
        <f t="shared" si="30"/>
        <v>0</v>
      </c>
      <c r="AK63" s="167">
        <f t="shared" si="31"/>
        <v>0</v>
      </c>
      <c r="AL63" s="90"/>
      <c r="AM63" s="154" t="e">
        <f t="shared" si="32"/>
        <v>#VALUE!</v>
      </c>
      <c r="AN63" s="168" t="e">
        <f t="shared" si="20"/>
        <v>#VALUE!</v>
      </c>
      <c r="AO63" s="161" t="e">
        <f t="shared" ca="1" si="42"/>
        <v>#VALUE!</v>
      </c>
      <c r="AP63" s="161" t="e">
        <f t="shared" ca="1" si="33"/>
        <v>#VALUE!</v>
      </c>
      <c r="AQ63" s="155" t="e">
        <f t="shared" ca="1" si="21"/>
        <v>#VALUE!</v>
      </c>
      <c r="AR63" s="161">
        <f t="shared" ca="1" si="22"/>
        <v>0</v>
      </c>
      <c r="AS63" s="161" t="e">
        <f t="shared" ca="1" si="34"/>
        <v>#VALUE!</v>
      </c>
    </row>
    <row r="64" spans="1:45" ht="12.75" customHeight="1" outlineLevel="1" x14ac:dyDescent="0.3">
      <c r="A64" s="35" t="str">
        <f t="shared" si="35"/>
        <v/>
      </c>
      <c r="B64" s="35" t="str">
        <f t="shared" si="23"/>
        <v/>
      </c>
      <c r="C64" s="152" t="str">
        <f t="shared" si="24"/>
        <v/>
      </c>
      <c r="D64" s="153" t="str">
        <f t="shared" si="2"/>
        <v/>
      </c>
      <c r="E64" s="154" t="str">
        <f t="shared" si="36"/>
        <v/>
      </c>
      <c r="F64" s="154" t="str">
        <f t="shared" si="37"/>
        <v/>
      </c>
      <c r="G64" s="155" t="str">
        <f t="shared" si="38"/>
        <v/>
      </c>
      <c r="H64" s="156" t="str">
        <f t="shared" si="25"/>
        <v/>
      </c>
      <c r="I64" s="154" t="str">
        <f t="shared" si="39"/>
        <v/>
      </c>
      <c r="J64" s="157" t="str">
        <f t="shared" si="40"/>
        <v/>
      </c>
      <c r="K64" s="158" t="str">
        <f t="shared" si="4"/>
        <v/>
      </c>
      <c r="L64" s="159" t="str">
        <f t="shared" si="5"/>
        <v/>
      </c>
      <c r="M64" s="159" t="str">
        <f t="shared" si="6"/>
        <v/>
      </c>
      <c r="N64" s="159" t="str">
        <f t="shared" si="7"/>
        <v/>
      </c>
      <c r="O64" s="160" t="str">
        <f t="shared" si="8"/>
        <v/>
      </c>
      <c r="P64" s="161" t="str">
        <f t="shared" si="9"/>
        <v/>
      </c>
      <c r="Q64" s="161" t="str">
        <f t="shared" si="41"/>
        <v/>
      </c>
      <c r="R64" s="161"/>
      <c r="S64" s="161" t="str">
        <f t="shared" si="26"/>
        <v/>
      </c>
      <c r="T64" s="161" t="str">
        <f t="shared" si="11"/>
        <v/>
      </c>
      <c r="U64" s="161" t="str">
        <f t="shared" si="12"/>
        <v/>
      </c>
      <c r="V64" s="162" t="str">
        <f t="shared" si="27"/>
        <v/>
      </c>
      <c r="W64" s="157" t="str">
        <f t="shared" si="13"/>
        <v/>
      </c>
      <c r="X64" s="157" t="str">
        <f t="shared" si="14"/>
        <v/>
      </c>
      <c r="Y64" s="157"/>
      <c r="Z64" s="157">
        <f t="shared" si="15"/>
        <v>0</v>
      </c>
      <c r="AA64" s="161" t="str">
        <f t="shared" si="28"/>
        <v/>
      </c>
      <c r="AB64" s="161" t="str">
        <f t="shared" si="16"/>
        <v/>
      </c>
      <c r="AC64" s="163">
        <f t="shared" si="16"/>
        <v>0</v>
      </c>
      <c r="AD64" s="163" t="str">
        <f t="shared" si="16"/>
        <v/>
      </c>
      <c r="AE64" s="161" t="str">
        <f t="shared" si="17"/>
        <v/>
      </c>
      <c r="AF64" s="164">
        <f t="shared" si="29"/>
        <v>0</v>
      </c>
      <c r="AG64" s="165">
        <f t="shared" si="43"/>
        <v>0</v>
      </c>
      <c r="AH64" s="161">
        <f t="shared" si="44"/>
        <v>0</v>
      </c>
      <c r="AI64" s="33"/>
      <c r="AJ64" s="166">
        <f t="shared" si="30"/>
        <v>0</v>
      </c>
      <c r="AK64" s="167">
        <f t="shared" si="31"/>
        <v>0</v>
      </c>
      <c r="AL64" s="90"/>
      <c r="AM64" s="154" t="e">
        <f t="shared" si="32"/>
        <v>#VALUE!</v>
      </c>
      <c r="AN64" s="168" t="e">
        <f t="shared" si="20"/>
        <v>#VALUE!</v>
      </c>
      <c r="AO64" s="161" t="e">
        <f t="shared" ca="1" si="42"/>
        <v>#VALUE!</v>
      </c>
      <c r="AP64" s="161" t="e">
        <f t="shared" ca="1" si="33"/>
        <v>#VALUE!</v>
      </c>
      <c r="AQ64" s="155" t="e">
        <f t="shared" ca="1" si="21"/>
        <v>#VALUE!</v>
      </c>
      <c r="AR64" s="161">
        <f t="shared" ca="1" si="22"/>
        <v>0</v>
      </c>
      <c r="AS64" s="161" t="e">
        <f t="shared" ca="1" si="34"/>
        <v>#VALUE!</v>
      </c>
    </row>
    <row r="65" spans="1:45" ht="12.75" customHeight="1" outlineLevel="1" x14ac:dyDescent="0.3">
      <c r="A65" s="35" t="str">
        <f t="shared" si="35"/>
        <v/>
      </c>
      <c r="B65" s="35" t="str">
        <f t="shared" si="23"/>
        <v/>
      </c>
      <c r="C65" s="152" t="str">
        <f t="shared" si="24"/>
        <v/>
      </c>
      <c r="D65" s="153" t="str">
        <f t="shared" si="2"/>
        <v/>
      </c>
      <c r="E65" s="154" t="str">
        <f t="shared" si="36"/>
        <v/>
      </c>
      <c r="F65" s="154" t="str">
        <f t="shared" si="37"/>
        <v/>
      </c>
      <c r="G65" s="155" t="str">
        <f t="shared" si="38"/>
        <v/>
      </c>
      <c r="H65" s="156" t="str">
        <f t="shared" si="25"/>
        <v/>
      </c>
      <c r="I65" s="154" t="str">
        <f t="shared" si="39"/>
        <v/>
      </c>
      <c r="J65" s="157" t="str">
        <f t="shared" si="40"/>
        <v/>
      </c>
      <c r="K65" s="158" t="str">
        <f t="shared" si="4"/>
        <v/>
      </c>
      <c r="L65" s="159" t="str">
        <f t="shared" si="5"/>
        <v/>
      </c>
      <c r="M65" s="159" t="str">
        <f t="shared" si="6"/>
        <v/>
      </c>
      <c r="N65" s="159" t="str">
        <f t="shared" si="7"/>
        <v/>
      </c>
      <c r="O65" s="160" t="str">
        <f t="shared" si="8"/>
        <v/>
      </c>
      <c r="P65" s="161" t="str">
        <f t="shared" si="9"/>
        <v/>
      </c>
      <c r="Q65" s="161" t="str">
        <f t="shared" si="41"/>
        <v/>
      </c>
      <c r="R65" s="161"/>
      <c r="S65" s="161" t="str">
        <f t="shared" si="26"/>
        <v/>
      </c>
      <c r="T65" s="161" t="str">
        <f t="shared" si="11"/>
        <v/>
      </c>
      <c r="U65" s="161" t="str">
        <f t="shared" si="12"/>
        <v/>
      </c>
      <c r="V65" s="162" t="str">
        <f t="shared" si="27"/>
        <v/>
      </c>
      <c r="W65" s="157" t="str">
        <f t="shared" si="13"/>
        <v/>
      </c>
      <c r="X65" s="157" t="str">
        <f t="shared" si="14"/>
        <v/>
      </c>
      <c r="Y65" s="157"/>
      <c r="Z65" s="157">
        <f t="shared" si="15"/>
        <v>0</v>
      </c>
      <c r="AA65" s="161" t="str">
        <f t="shared" si="28"/>
        <v/>
      </c>
      <c r="AB65" s="161" t="str">
        <f t="shared" si="16"/>
        <v/>
      </c>
      <c r="AC65" s="163">
        <f t="shared" si="16"/>
        <v>0</v>
      </c>
      <c r="AD65" s="163" t="str">
        <f t="shared" si="16"/>
        <v/>
      </c>
      <c r="AE65" s="161" t="str">
        <f t="shared" si="17"/>
        <v/>
      </c>
      <c r="AF65" s="164">
        <f t="shared" si="29"/>
        <v>0</v>
      </c>
      <c r="AG65" s="165">
        <f t="shared" si="43"/>
        <v>0</v>
      </c>
      <c r="AH65" s="161">
        <f t="shared" si="44"/>
        <v>0</v>
      </c>
      <c r="AI65" s="33"/>
      <c r="AJ65" s="166">
        <f t="shared" si="30"/>
        <v>0</v>
      </c>
      <c r="AK65" s="167">
        <f t="shared" si="31"/>
        <v>0</v>
      </c>
      <c r="AL65" s="90"/>
      <c r="AM65" s="154" t="e">
        <f t="shared" si="32"/>
        <v>#VALUE!</v>
      </c>
      <c r="AN65" s="168" t="e">
        <f t="shared" si="20"/>
        <v>#VALUE!</v>
      </c>
      <c r="AO65" s="161" t="e">
        <f t="shared" ca="1" si="42"/>
        <v>#VALUE!</v>
      </c>
      <c r="AP65" s="161" t="e">
        <f t="shared" ca="1" si="33"/>
        <v>#VALUE!</v>
      </c>
      <c r="AQ65" s="155" t="e">
        <f t="shared" ca="1" si="21"/>
        <v>#VALUE!</v>
      </c>
      <c r="AR65" s="161">
        <f t="shared" ca="1" si="22"/>
        <v>0</v>
      </c>
      <c r="AS65" s="161" t="e">
        <f t="shared" ca="1" si="34"/>
        <v>#VALUE!</v>
      </c>
    </row>
    <row r="66" spans="1:45" ht="12.75" customHeight="1" outlineLevel="1" x14ac:dyDescent="0.3">
      <c r="A66" s="35" t="str">
        <f t="shared" si="35"/>
        <v/>
      </c>
      <c r="B66" s="35" t="str">
        <f t="shared" si="23"/>
        <v/>
      </c>
      <c r="C66" s="152" t="str">
        <f t="shared" si="24"/>
        <v/>
      </c>
      <c r="D66" s="153" t="str">
        <f t="shared" si="2"/>
        <v/>
      </c>
      <c r="E66" s="154" t="str">
        <f t="shared" si="36"/>
        <v/>
      </c>
      <c r="F66" s="154" t="str">
        <f t="shared" si="37"/>
        <v/>
      </c>
      <c r="G66" s="155" t="str">
        <f t="shared" si="38"/>
        <v/>
      </c>
      <c r="H66" s="156" t="str">
        <f t="shared" si="25"/>
        <v/>
      </c>
      <c r="I66" s="154" t="str">
        <f t="shared" si="39"/>
        <v/>
      </c>
      <c r="J66" s="157" t="str">
        <f t="shared" si="40"/>
        <v/>
      </c>
      <c r="K66" s="158" t="str">
        <f t="shared" si="4"/>
        <v/>
      </c>
      <c r="L66" s="159" t="str">
        <f t="shared" si="5"/>
        <v/>
      </c>
      <c r="M66" s="159" t="str">
        <f t="shared" si="6"/>
        <v/>
      </c>
      <c r="N66" s="159" t="str">
        <f t="shared" si="7"/>
        <v/>
      </c>
      <c r="O66" s="160" t="str">
        <f t="shared" si="8"/>
        <v/>
      </c>
      <c r="P66" s="161" t="str">
        <f t="shared" si="9"/>
        <v/>
      </c>
      <c r="Q66" s="161" t="str">
        <f t="shared" si="41"/>
        <v/>
      </c>
      <c r="R66" s="161"/>
      <c r="S66" s="161" t="str">
        <f t="shared" si="26"/>
        <v/>
      </c>
      <c r="T66" s="161" t="str">
        <f t="shared" si="11"/>
        <v/>
      </c>
      <c r="U66" s="161" t="str">
        <f t="shared" si="12"/>
        <v/>
      </c>
      <c r="V66" s="162" t="str">
        <f t="shared" si="27"/>
        <v/>
      </c>
      <c r="W66" s="157" t="str">
        <f t="shared" si="13"/>
        <v/>
      </c>
      <c r="X66" s="157" t="str">
        <f t="shared" si="14"/>
        <v/>
      </c>
      <c r="Y66" s="157"/>
      <c r="Z66" s="157">
        <f t="shared" si="15"/>
        <v>0</v>
      </c>
      <c r="AA66" s="161" t="str">
        <f t="shared" si="28"/>
        <v/>
      </c>
      <c r="AB66" s="161" t="str">
        <f t="shared" si="16"/>
        <v/>
      </c>
      <c r="AC66" s="163">
        <f t="shared" si="16"/>
        <v>0</v>
      </c>
      <c r="AD66" s="163" t="str">
        <f t="shared" si="16"/>
        <v/>
      </c>
      <c r="AE66" s="161" t="str">
        <f t="shared" si="17"/>
        <v/>
      </c>
      <c r="AF66" s="164">
        <f t="shared" si="29"/>
        <v>0</v>
      </c>
      <c r="AG66" s="165">
        <f t="shared" si="43"/>
        <v>0</v>
      </c>
      <c r="AH66" s="161">
        <f t="shared" si="44"/>
        <v>0</v>
      </c>
      <c r="AI66" s="33"/>
      <c r="AJ66" s="166">
        <f t="shared" si="30"/>
        <v>0</v>
      </c>
      <c r="AK66" s="167">
        <f t="shared" si="31"/>
        <v>0</v>
      </c>
      <c r="AL66" s="90"/>
      <c r="AM66" s="154" t="e">
        <f t="shared" si="32"/>
        <v>#VALUE!</v>
      </c>
      <c r="AN66" s="168" t="e">
        <f t="shared" si="20"/>
        <v>#VALUE!</v>
      </c>
      <c r="AO66" s="161" t="e">
        <f t="shared" ca="1" si="42"/>
        <v>#VALUE!</v>
      </c>
      <c r="AP66" s="161" t="e">
        <f t="shared" ca="1" si="33"/>
        <v>#VALUE!</v>
      </c>
      <c r="AQ66" s="155" t="e">
        <f t="shared" ca="1" si="21"/>
        <v>#VALUE!</v>
      </c>
      <c r="AR66" s="161">
        <f t="shared" ca="1" si="22"/>
        <v>0</v>
      </c>
      <c r="AS66" s="161" t="e">
        <f t="shared" ca="1" si="34"/>
        <v>#VALUE!</v>
      </c>
    </row>
    <row r="67" spans="1:45" ht="12.75" customHeight="1" outlineLevel="1" x14ac:dyDescent="0.3">
      <c r="A67" s="35" t="str">
        <f t="shared" si="35"/>
        <v/>
      </c>
      <c r="B67" s="35" t="str">
        <f t="shared" si="23"/>
        <v/>
      </c>
      <c r="C67" s="152" t="str">
        <f t="shared" si="24"/>
        <v/>
      </c>
      <c r="D67" s="153" t="str">
        <f t="shared" si="2"/>
        <v/>
      </c>
      <c r="E67" s="154" t="str">
        <f t="shared" si="36"/>
        <v/>
      </c>
      <c r="F67" s="154" t="str">
        <f t="shared" si="37"/>
        <v/>
      </c>
      <c r="G67" s="155" t="str">
        <f t="shared" si="38"/>
        <v/>
      </c>
      <c r="H67" s="156" t="str">
        <f t="shared" si="25"/>
        <v/>
      </c>
      <c r="I67" s="154" t="str">
        <f t="shared" si="39"/>
        <v/>
      </c>
      <c r="J67" s="157" t="str">
        <f t="shared" si="40"/>
        <v/>
      </c>
      <c r="K67" s="158" t="str">
        <f t="shared" si="4"/>
        <v/>
      </c>
      <c r="L67" s="159" t="str">
        <f t="shared" si="5"/>
        <v/>
      </c>
      <c r="M67" s="159" t="str">
        <f t="shared" si="6"/>
        <v/>
      </c>
      <c r="N67" s="159" t="str">
        <f t="shared" si="7"/>
        <v/>
      </c>
      <c r="O67" s="160" t="str">
        <f t="shared" si="8"/>
        <v/>
      </c>
      <c r="P67" s="161" t="str">
        <f t="shared" si="9"/>
        <v/>
      </c>
      <c r="Q67" s="161" t="str">
        <f t="shared" si="41"/>
        <v/>
      </c>
      <c r="R67" s="161"/>
      <c r="S67" s="161" t="str">
        <f t="shared" si="26"/>
        <v/>
      </c>
      <c r="T67" s="161" t="str">
        <f t="shared" si="11"/>
        <v/>
      </c>
      <c r="U67" s="161" t="str">
        <f t="shared" si="12"/>
        <v/>
      </c>
      <c r="V67" s="162" t="str">
        <f t="shared" si="27"/>
        <v/>
      </c>
      <c r="W67" s="157" t="str">
        <f t="shared" si="13"/>
        <v/>
      </c>
      <c r="X67" s="157" t="str">
        <f t="shared" si="14"/>
        <v/>
      </c>
      <c r="Y67" s="157"/>
      <c r="Z67" s="157">
        <f t="shared" si="15"/>
        <v>0</v>
      </c>
      <c r="AA67" s="161" t="str">
        <f t="shared" si="28"/>
        <v/>
      </c>
      <c r="AB67" s="161" t="str">
        <f t="shared" si="16"/>
        <v/>
      </c>
      <c r="AC67" s="163">
        <f t="shared" si="16"/>
        <v>0</v>
      </c>
      <c r="AD67" s="163" t="str">
        <f t="shared" si="16"/>
        <v/>
      </c>
      <c r="AE67" s="161" t="str">
        <f t="shared" si="17"/>
        <v/>
      </c>
      <c r="AF67" s="164">
        <f t="shared" si="29"/>
        <v>0</v>
      </c>
      <c r="AG67" s="165">
        <f t="shared" si="43"/>
        <v>0</v>
      </c>
      <c r="AH67" s="161">
        <f t="shared" si="44"/>
        <v>0</v>
      </c>
      <c r="AI67" s="33"/>
      <c r="AJ67" s="166">
        <f t="shared" si="30"/>
        <v>0</v>
      </c>
      <c r="AK67" s="167">
        <f t="shared" si="31"/>
        <v>0</v>
      </c>
      <c r="AL67" s="90"/>
      <c r="AM67" s="154" t="e">
        <f t="shared" si="32"/>
        <v>#VALUE!</v>
      </c>
      <c r="AN67" s="168" t="e">
        <f t="shared" si="20"/>
        <v>#VALUE!</v>
      </c>
      <c r="AO67" s="161" t="e">
        <f t="shared" ca="1" si="42"/>
        <v>#VALUE!</v>
      </c>
      <c r="AP67" s="161" t="e">
        <f t="shared" ca="1" si="33"/>
        <v>#VALUE!</v>
      </c>
      <c r="AQ67" s="155" t="e">
        <f t="shared" ca="1" si="21"/>
        <v>#VALUE!</v>
      </c>
      <c r="AR67" s="161">
        <f t="shared" ca="1" si="22"/>
        <v>0</v>
      </c>
      <c r="AS67" s="161" t="e">
        <f t="shared" ca="1" si="34"/>
        <v>#VALUE!</v>
      </c>
    </row>
    <row r="68" spans="1:45" ht="12.75" customHeight="1" outlineLevel="1" x14ac:dyDescent="0.3">
      <c r="A68" s="35" t="str">
        <f t="shared" si="35"/>
        <v/>
      </c>
      <c r="B68" s="35" t="str">
        <f t="shared" si="23"/>
        <v/>
      </c>
      <c r="C68" s="152" t="str">
        <f t="shared" si="24"/>
        <v/>
      </c>
      <c r="D68" s="153" t="str">
        <f t="shared" si="2"/>
        <v/>
      </c>
      <c r="E68" s="154" t="str">
        <f t="shared" si="36"/>
        <v/>
      </c>
      <c r="F68" s="154" t="str">
        <f t="shared" si="37"/>
        <v/>
      </c>
      <c r="G68" s="155" t="str">
        <f t="shared" si="38"/>
        <v/>
      </c>
      <c r="H68" s="156" t="str">
        <f t="shared" si="25"/>
        <v/>
      </c>
      <c r="I68" s="154" t="str">
        <f t="shared" si="39"/>
        <v/>
      </c>
      <c r="J68" s="157" t="str">
        <f t="shared" si="40"/>
        <v/>
      </c>
      <c r="K68" s="158" t="str">
        <f t="shared" si="4"/>
        <v/>
      </c>
      <c r="L68" s="159" t="str">
        <f t="shared" si="5"/>
        <v/>
      </c>
      <c r="M68" s="159" t="str">
        <f t="shared" si="6"/>
        <v/>
      </c>
      <c r="N68" s="159" t="str">
        <f t="shared" si="7"/>
        <v/>
      </c>
      <c r="O68" s="160" t="str">
        <f t="shared" si="8"/>
        <v/>
      </c>
      <c r="P68" s="161" t="str">
        <f t="shared" si="9"/>
        <v/>
      </c>
      <c r="Q68" s="161" t="str">
        <f t="shared" si="41"/>
        <v/>
      </c>
      <c r="R68" s="161"/>
      <c r="S68" s="161" t="str">
        <f t="shared" si="26"/>
        <v/>
      </c>
      <c r="T68" s="161" t="str">
        <f t="shared" si="11"/>
        <v/>
      </c>
      <c r="U68" s="161" t="str">
        <f t="shared" si="12"/>
        <v/>
      </c>
      <c r="V68" s="162" t="str">
        <f t="shared" si="27"/>
        <v/>
      </c>
      <c r="W68" s="157" t="str">
        <f t="shared" si="13"/>
        <v/>
      </c>
      <c r="X68" s="157" t="str">
        <f t="shared" si="14"/>
        <v/>
      </c>
      <c r="Y68" s="157"/>
      <c r="Z68" s="157">
        <f t="shared" si="15"/>
        <v>0</v>
      </c>
      <c r="AA68" s="161" t="str">
        <f t="shared" si="28"/>
        <v/>
      </c>
      <c r="AB68" s="161" t="str">
        <f t="shared" si="16"/>
        <v/>
      </c>
      <c r="AC68" s="163">
        <f t="shared" si="16"/>
        <v>0</v>
      </c>
      <c r="AD68" s="163" t="str">
        <f t="shared" si="16"/>
        <v/>
      </c>
      <c r="AE68" s="161" t="str">
        <f t="shared" si="17"/>
        <v/>
      </c>
      <c r="AF68" s="164">
        <f t="shared" si="29"/>
        <v>0</v>
      </c>
      <c r="AG68" s="165">
        <f t="shared" si="43"/>
        <v>0</v>
      </c>
      <c r="AH68" s="161">
        <f t="shared" si="44"/>
        <v>0</v>
      </c>
      <c r="AI68" s="33"/>
      <c r="AJ68" s="166">
        <f t="shared" si="30"/>
        <v>0</v>
      </c>
      <c r="AK68" s="167">
        <f t="shared" si="31"/>
        <v>0</v>
      </c>
      <c r="AL68" s="90"/>
      <c r="AM68" s="154" t="e">
        <f t="shared" si="32"/>
        <v>#VALUE!</v>
      </c>
      <c r="AN68" s="168" t="e">
        <f t="shared" si="20"/>
        <v>#VALUE!</v>
      </c>
      <c r="AO68" s="161" t="e">
        <f t="shared" ca="1" si="42"/>
        <v>#VALUE!</v>
      </c>
      <c r="AP68" s="161" t="e">
        <f t="shared" ca="1" si="33"/>
        <v>#VALUE!</v>
      </c>
      <c r="AQ68" s="155" t="e">
        <f t="shared" ca="1" si="21"/>
        <v>#VALUE!</v>
      </c>
      <c r="AR68" s="161">
        <f t="shared" ca="1" si="22"/>
        <v>0</v>
      </c>
      <c r="AS68" s="161" t="e">
        <f t="shared" ca="1" si="34"/>
        <v>#VALUE!</v>
      </c>
    </row>
    <row r="69" spans="1:45" ht="12.75" customHeight="1" outlineLevel="1" x14ac:dyDescent="0.3">
      <c r="A69" s="35" t="str">
        <f t="shared" si="35"/>
        <v/>
      </c>
      <c r="B69" s="35" t="str">
        <f t="shared" si="23"/>
        <v/>
      </c>
      <c r="C69" s="152" t="str">
        <f t="shared" si="24"/>
        <v/>
      </c>
      <c r="D69" s="153" t="str">
        <f t="shared" si="2"/>
        <v/>
      </c>
      <c r="E69" s="154" t="str">
        <f t="shared" si="36"/>
        <v/>
      </c>
      <c r="F69" s="154" t="str">
        <f t="shared" si="37"/>
        <v/>
      </c>
      <c r="G69" s="155" t="str">
        <f t="shared" si="38"/>
        <v/>
      </c>
      <c r="H69" s="156" t="str">
        <f t="shared" si="25"/>
        <v/>
      </c>
      <c r="I69" s="154" t="str">
        <f t="shared" si="39"/>
        <v/>
      </c>
      <c r="J69" s="157" t="str">
        <f t="shared" si="40"/>
        <v/>
      </c>
      <c r="K69" s="158" t="str">
        <f t="shared" si="4"/>
        <v/>
      </c>
      <c r="L69" s="159" t="str">
        <f t="shared" si="5"/>
        <v/>
      </c>
      <c r="M69" s="159" t="str">
        <f t="shared" si="6"/>
        <v/>
      </c>
      <c r="N69" s="159" t="str">
        <f t="shared" si="7"/>
        <v/>
      </c>
      <c r="O69" s="160" t="str">
        <f t="shared" si="8"/>
        <v/>
      </c>
      <c r="P69" s="161" t="str">
        <f t="shared" si="9"/>
        <v/>
      </c>
      <c r="Q69" s="161" t="str">
        <f t="shared" si="41"/>
        <v/>
      </c>
      <c r="R69" s="161"/>
      <c r="S69" s="161" t="str">
        <f t="shared" si="26"/>
        <v/>
      </c>
      <c r="T69" s="161" t="str">
        <f t="shared" si="11"/>
        <v/>
      </c>
      <c r="U69" s="161" t="str">
        <f t="shared" si="12"/>
        <v/>
      </c>
      <c r="V69" s="162" t="str">
        <f t="shared" si="27"/>
        <v/>
      </c>
      <c r="W69" s="157" t="str">
        <f t="shared" si="13"/>
        <v/>
      </c>
      <c r="X69" s="157" t="str">
        <f t="shared" si="14"/>
        <v/>
      </c>
      <c r="Y69" s="157"/>
      <c r="Z69" s="157">
        <f t="shared" si="15"/>
        <v>0</v>
      </c>
      <c r="AA69" s="161" t="str">
        <f t="shared" si="28"/>
        <v/>
      </c>
      <c r="AB69" s="161" t="str">
        <f t="shared" si="16"/>
        <v/>
      </c>
      <c r="AC69" s="163">
        <f t="shared" si="16"/>
        <v>0</v>
      </c>
      <c r="AD69" s="163" t="str">
        <f t="shared" si="16"/>
        <v/>
      </c>
      <c r="AE69" s="161" t="str">
        <f t="shared" si="17"/>
        <v/>
      </c>
      <c r="AF69" s="164">
        <f t="shared" si="29"/>
        <v>0</v>
      </c>
      <c r="AG69" s="165">
        <f t="shared" si="43"/>
        <v>0</v>
      </c>
      <c r="AH69" s="161">
        <f t="shared" si="44"/>
        <v>0</v>
      </c>
      <c r="AI69" s="33"/>
      <c r="AJ69" s="166">
        <f t="shared" si="30"/>
        <v>0</v>
      </c>
      <c r="AK69" s="167">
        <f t="shared" si="31"/>
        <v>0</v>
      </c>
      <c r="AL69" s="90"/>
      <c r="AM69" s="154" t="e">
        <f t="shared" si="32"/>
        <v>#VALUE!</v>
      </c>
      <c r="AN69" s="168" t="e">
        <f t="shared" si="20"/>
        <v>#VALUE!</v>
      </c>
      <c r="AO69" s="161" t="e">
        <f t="shared" ca="1" si="42"/>
        <v>#VALUE!</v>
      </c>
      <c r="AP69" s="161" t="e">
        <f t="shared" ca="1" si="33"/>
        <v>#VALUE!</v>
      </c>
      <c r="AQ69" s="155" t="e">
        <f t="shared" ca="1" si="21"/>
        <v>#VALUE!</v>
      </c>
      <c r="AR69" s="161">
        <f t="shared" ca="1" si="22"/>
        <v>0</v>
      </c>
      <c r="AS69" s="161" t="e">
        <f t="shared" ca="1" si="34"/>
        <v>#VALUE!</v>
      </c>
    </row>
    <row r="70" spans="1:45" ht="12.75" customHeight="1" outlineLevel="1" x14ac:dyDescent="0.3">
      <c r="A70" s="35" t="str">
        <f t="shared" si="35"/>
        <v/>
      </c>
      <c r="B70" s="35" t="str">
        <f t="shared" si="23"/>
        <v/>
      </c>
      <c r="C70" s="152" t="str">
        <f t="shared" si="24"/>
        <v/>
      </c>
      <c r="D70" s="153" t="str">
        <f t="shared" si="2"/>
        <v/>
      </c>
      <c r="E70" s="154" t="str">
        <f t="shared" si="36"/>
        <v/>
      </c>
      <c r="F70" s="154" t="str">
        <f t="shared" si="37"/>
        <v/>
      </c>
      <c r="G70" s="155" t="str">
        <f t="shared" si="38"/>
        <v/>
      </c>
      <c r="H70" s="156" t="str">
        <f t="shared" si="25"/>
        <v/>
      </c>
      <c r="I70" s="154" t="str">
        <f t="shared" si="39"/>
        <v/>
      </c>
      <c r="J70" s="157" t="str">
        <f t="shared" si="40"/>
        <v/>
      </c>
      <c r="K70" s="158" t="str">
        <f t="shared" si="4"/>
        <v/>
      </c>
      <c r="L70" s="159" t="str">
        <f t="shared" si="5"/>
        <v/>
      </c>
      <c r="M70" s="159" t="str">
        <f t="shared" si="6"/>
        <v/>
      </c>
      <c r="N70" s="159" t="str">
        <f t="shared" si="7"/>
        <v/>
      </c>
      <c r="O70" s="160" t="str">
        <f t="shared" si="8"/>
        <v/>
      </c>
      <c r="P70" s="161" t="str">
        <f t="shared" si="9"/>
        <v/>
      </c>
      <c r="Q70" s="161" t="str">
        <f t="shared" si="41"/>
        <v/>
      </c>
      <c r="R70" s="161"/>
      <c r="S70" s="161" t="str">
        <f t="shared" si="26"/>
        <v/>
      </c>
      <c r="T70" s="161" t="str">
        <f t="shared" si="11"/>
        <v/>
      </c>
      <c r="U70" s="161" t="str">
        <f t="shared" si="12"/>
        <v/>
      </c>
      <c r="V70" s="162" t="str">
        <f t="shared" si="27"/>
        <v/>
      </c>
      <c r="W70" s="157" t="str">
        <f t="shared" si="13"/>
        <v/>
      </c>
      <c r="X70" s="157" t="str">
        <f t="shared" si="14"/>
        <v/>
      </c>
      <c r="Y70" s="157"/>
      <c r="Z70" s="157">
        <f t="shared" si="15"/>
        <v>0</v>
      </c>
      <c r="AA70" s="161" t="str">
        <f t="shared" si="28"/>
        <v/>
      </c>
      <c r="AB70" s="161" t="str">
        <f t="shared" si="16"/>
        <v/>
      </c>
      <c r="AC70" s="163">
        <f t="shared" si="16"/>
        <v>0</v>
      </c>
      <c r="AD70" s="163" t="str">
        <f t="shared" si="16"/>
        <v/>
      </c>
      <c r="AE70" s="161" t="str">
        <f t="shared" si="17"/>
        <v/>
      </c>
      <c r="AF70" s="164">
        <f t="shared" si="29"/>
        <v>0</v>
      </c>
      <c r="AG70" s="165">
        <f t="shared" si="43"/>
        <v>0</v>
      </c>
      <c r="AH70" s="161">
        <f t="shared" si="44"/>
        <v>0</v>
      </c>
      <c r="AI70" s="33"/>
      <c r="AJ70" s="166">
        <f t="shared" si="30"/>
        <v>0</v>
      </c>
      <c r="AK70" s="167">
        <f t="shared" si="31"/>
        <v>0</v>
      </c>
      <c r="AL70" s="90"/>
      <c r="AM70" s="154" t="e">
        <f t="shared" si="32"/>
        <v>#VALUE!</v>
      </c>
      <c r="AN70" s="168" t="e">
        <f t="shared" si="20"/>
        <v>#VALUE!</v>
      </c>
      <c r="AO70" s="161" t="e">
        <f t="shared" ca="1" si="42"/>
        <v>#VALUE!</v>
      </c>
      <c r="AP70" s="161" t="e">
        <f t="shared" ca="1" si="33"/>
        <v>#VALUE!</v>
      </c>
      <c r="AQ70" s="155" t="e">
        <f t="shared" ca="1" si="21"/>
        <v>#VALUE!</v>
      </c>
      <c r="AR70" s="161">
        <f t="shared" ca="1" si="22"/>
        <v>0</v>
      </c>
      <c r="AS70" s="161" t="e">
        <f t="shared" ca="1" si="34"/>
        <v>#VALUE!</v>
      </c>
    </row>
    <row r="71" spans="1:45" ht="12.75" customHeight="1" outlineLevel="1" x14ac:dyDescent="0.3">
      <c r="A71" s="35" t="str">
        <f t="shared" si="35"/>
        <v/>
      </c>
      <c r="B71" s="35" t="str">
        <f t="shared" si="23"/>
        <v/>
      </c>
      <c r="C71" s="152" t="str">
        <f t="shared" si="24"/>
        <v/>
      </c>
      <c r="D71" s="153" t="str">
        <f t="shared" si="2"/>
        <v/>
      </c>
      <c r="E71" s="154" t="str">
        <f t="shared" si="36"/>
        <v/>
      </c>
      <c r="F71" s="154" t="str">
        <f t="shared" si="37"/>
        <v/>
      </c>
      <c r="G71" s="155" t="str">
        <f t="shared" si="38"/>
        <v/>
      </c>
      <c r="H71" s="156" t="str">
        <f t="shared" si="25"/>
        <v/>
      </c>
      <c r="I71" s="154" t="str">
        <f t="shared" si="39"/>
        <v/>
      </c>
      <c r="J71" s="157" t="str">
        <f t="shared" si="40"/>
        <v/>
      </c>
      <c r="K71" s="158" t="str">
        <f t="shared" si="4"/>
        <v/>
      </c>
      <c r="L71" s="159" t="str">
        <f t="shared" si="5"/>
        <v/>
      </c>
      <c r="M71" s="159" t="str">
        <f t="shared" si="6"/>
        <v/>
      </c>
      <c r="N71" s="159" t="str">
        <f t="shared" si="7"/>
        <v/>
      </c>
      <c r="O71" s="160" t="str">
        <f t="shared" si="8"/>
        <v/>
      </c>
      <c r="P71" s="161" t="str">
        <f t="shared" si="9"/>
        <v/>
      </c>
      <c r="Q71" s="161" t="str">
        <f t="shared" si="41"/>
        <v/>
      </c>
      <c r="R71" s="161"/>
      <c r="S71" s="161" t="str">
        <f t="shared" si="26"/>
        <v/>
      </c>
      <c r="T71" s="161" t="str">
        <f t="shared" si="11"/>
        <v/>
      </c>
      <c r="U71" s="161" t="str">
        <f t="shared" si="12"/>
        <v/>
      </c>
      <c r="V71" s="162" t="str">
        <f t="shared" si="27"/>
        <v/>
      </c>
      <c r="W71" s="157" t="str">
        <f t="shared" si="13"/>
        <v/>
      </c>
      <c r="X71" s="157" t="str">
        <f t="shared" si="14"/>
        <v/>
      </c>
      <c r="Y71" s="157"/>
      <c r="Z71" s="157">
        <f t="shared" si="15"/>
        <v>0</v>
      </c>
      <c r="AA71" s="161" t="str">
        <f t="shared" si="28"/>
        <v/>
      </c>
      <c r="AB71" s="161" t="str">
        <f t="shared" si="16"/>
        <v/>
      </c>
      <c r="AC71" s="163">
        <f t="shared" si="16"/>
        <v>0</v>
      </c>
      <c r="AD71" s="163" t="str">
        <f t="shared" si="16"/>
        <v/>
      </c>
      <c r="AE71" s="161" t="str">
        <f t="shared" si="17"/>
        <v/>
      </c>
      <c r="AF71" s="164">
        <f t="shared" si="29"/>
        <v>0</v>
      </c>
      <c r="AG71" s="165">
        <f t="shared" si="43"/>
        <v>0</v>
      </c>
      <c r="AH71" s="161">
        <f t="shared" si="44"/>
        <v>0</v>
      </c>
      <c r="AI71" s="33"/>
      <c r="AJ71" s="166">
        <f t="shared" si="30"/>
        <v>0</v>
      </c>
      <c r="AK71" s="167">
        <f t="shared" si="31"/>
        <v>0</v>
      </c>
      <c r="AL71" s="90"/>
      <c r="AM71" s="154" t="e">
        <f t="shared" si="32"/>
        <v>#VALUE!</v>
      </c>
      <c r="AN71" s="168" t="e">
        <f t="shared" si="20"/>
        <v>#VALUE!</v>
      </c>
      <c r="AO71" s="161" t="e">
        <f t="shared" ca="1" si="42"/>
        <v>#VALUE!</v>
      </c>
      <c r="AP71" s="161" t="e">
        <f t="shared" ca="1" si="33"/>
        <v>#VALUE!</v>
      </c>
      <c r="AQ71" s="155" t="e">
        <f t="shared" ca="1" si="21"/>
        <v>#VALUE!</v>
      </c>
      <c r="AR71" s="161">
        <f t="shared" ca="1" si="22"/>
        <v>0</v>
      </c>
      <c r="AS71" s="161" t="e">
        <f t="shared" ca="1" si="34"/>
        <v>#VALUE!</v>
      </c>
    </row>
    <row r="72" spans="1:45" ht="12.75" customHeight="1" outlineLevel="1" x14ac:dyDescent="0.3">
      <c r="A72" s="35" t="str">
        <f t="shared" si="35"/>
        <v/>
      </c>
      <c r="B72" s="35" t="str">
        <f t="shared" si="23"/>
        <v/>
      </c>
      <c r="C72" s="152" t="str">
        <f t="shared" si="24"/>
        <v/>
      </c>
      <c r="D72" s="153" t="str">
        <f t="shared" si="2"/>
        <v/>
      </c>
      <c r="E72" s="154" t="str">
        <f t="shared" si="36"/>
        <v/>
      </c>
      <c r="F72" s="154" t="str">
        <f t="shared" si="37"/>
        <v/>
      </c>
      <c r="G72" s="155" t="str">
        <f t="shared" si="38"/>
        <v/>
      </c>
      <c r="H72" s="156" t="str">
        <f t="shared" si="25"/>
        <v/>
      </c>
      <c r="I72" s="154" t="str">
        <f t="shared" si="39"/>
        <v/>
      </c>
      <c r="J72" s="157" t="str">
        <f t="shared" si="40"/>
        <v/>
      </c>
      <c r="K72" s="158" t="str">
        <f t="shared" si="4"/>
        <v/>
      </c>
      <c r="L72" s="159" t="str">
        <f t="shared" si="5"/>
        <v/>
      </c>
      <c r="M72" s="159" t="str">
        <f t="shared" si="6"/>
        <v/>
      </c>
      <c r="N72" s="159" t="str">
        <f t="shared" si="7"/>
        <v/>
      </c>
      <c r="O72" s="160" t="str">
        <f t="shared" si="8"/>
        <v/>
      </c>
      <c r="P72" s="161" t="str">
        <f t="shared" si="9"/>
        <v/>
      </c>
      <c r="Q72" s="161" t="str">
        <f t="shared" si="41"/>
        <v/>
      </c>
      <c r="R72" s="161"/>
      <c r="S72" s="161" t="str">
        <f t="shared" si="26"/>
        <v/>
      </c>
      <c r="T72" s="161" t="str">
        <f t="shared" si="11"/>
        <v/>
      </c>
      <c r="U72" s="161" t="str">
        <f t="shared" si="12"/>
        <v/>
      </c>
      <c r="V72" s="162" t="str">
        <f t="shared" si="27"/>
        <v/>
      </c>
      <c r="W72" s="157" t="str">
        <f t="shared" si="13"/>
        <v/>
      </c>
      <c r="X72" s="157" t="str">
        <f t="shared" si="14"/>
        <v/>
      </c>
      <c r="Y72" s="157"/>
      <c r="Z72" s="157">
        <f t="shared" si="15"/>
        <v>0</v>
      </c>
      <c r="AA72" s="161" t="str">
        <f t="shared" si="28"/>
        <v/>
      </c>
      <c r="AB72" s="161" t="str">
        <f t="shared" si="16"/>
        <v/>
      </c>
      <c r="AC72" s="163">
        <f t="shared" si="16"/>
        <v>0</v>
      </c>
      <c r="AD72" s="163" t="str">
        <f t="shared" si="16"/>
        <v/>
      </c>
      <c r="AE72" s="161" t="str">
        <f t="shared" si="17"/>
        <v/>
      </c>
      <c r="AF72" s="164">
        <f t="shared" si="29"/>
        <v>0</v>
      </c>
      <c r="AG72" s="165">
        <f t="shared" si="43"/>
        <v>0</v>
      </c>
      <c r="AH72" s="161">
        <f t="shared" si="44"/>
        <v>0</v>
      </c>
      <c r="AI72" s="33"/>
      <c r="AJ72" s="166">
        <f t="shared" si="30"/>
        <v>0</v>
      </c>
      <c r="AK72" s="167">
        <f t="shared" si="31"/>
        <v>0</v>
      </c>
      <c r="AL72" s="90"/>
      <c r="AM72" s="154" t="e">
        <f t="shared" si="32"/>
        <v>#VALUE!</v>
      </c>
      <c r="AN72" s="168" t="e">
        <f t="shared" si="20"/>
        <v>#VALUE!</v>
      </c>
      <c r="AO72" s="161" t="e">
        <f t="shared" ca="1" si="42"/>
        <v>#VALUE!</v>
      </c>
      <c r="AP72" s="161" t="e">
        <f t="shared" ca="1" si="33"/>
        <v>#VALUE!</v>
      </c>
      <c r="AQ72" s="155" t="e">
        <f t="shared" ca="1" si="21"/>
        <v>#VALUE!</v>
      </c>
      <c r="AR72" s="161">
        <f t="shared" ca="1" si="22"/>
        <v>0</v>
      </c>
      <c r="AS72" s="161" t="e">
        <f t="shared" ca="1" si="34"/>
        <v>#VALUE!</v>
      </c>
    </row>
    <row r="73" spans="1:45" ht="12.75" customHeight="1" outlineLevel="1" x14ac:dyDescent="0.3">
      <c r="A73" s="35" t="str">
        <f t="shared" si="35"/>
        <v/>
      </c>
      <c r="B73" s="35" t="str">
        <f t="shared" si="23"/>
        <v/>
      </c>
      <c r="C73" s="152" t="str">
        <f t="shared" si="24"/>
        <v/>
      </c>
      <c r="D73" s="153" t="str">
        <f t="shared" si="2"/>
        <v/>
      </c>
      <c r="E73" s="154" t="str">
        <f t="shared" si="36"/>
        <v/>
      </c>
      <c r="F73" s="154" t="str">
        <f t="shared" si="37"/>
        <v/>
      </c>
      <c r="G73" s="155" t="str">
        <f t="shared" si="38"/>
        <v/>
      </c>
      <c r="H73" s="156" t="str">
        <f t="shared" si="25"/>
        <v/>
      </c>
      <c r="I73" s="154" t="str">
        <f t="shared" si="39"/>
        <v/>
      </c>
      <c r="J73" s="157" t="str">
        <f t="shared" si="40"/>
        <v/>
      </c>
      <c r="K73" s="158" t="str">
        <f t="shared" si="4"/>
        <v/>
      </c>
      <c r="L73" s="159" t="str">
        <f t="shared" si="5"/>
        <v/>
      </c>
      <c r="M73" s="159" t="str">
        <f t="shared" si="6"/>
        <v/>
      </c>
      <c r="N73" s="159" t="str">
        <f t="shared" si="7"/>
        <v/>
      </c>
      <c r="O73" s="160" t="str">
        <f t="shared" si="8"/>
        <v/>
      </c>
      <c r="P73" s="161" t="str">
        <f t="shared" si="9"/>
        <v/>
      </c>
      <c r="Q73" s="161" t="str">
        <f t="shared" si="41"/>
        <v/>
      </c>
      <c r="R73" s="161"/>
      <c r="S73" s="161" t="str">
        <f t="shared" si="26"/>
        <v/>
      </c>
      <c r="T73" s="161" t="str">
        <f t="shared" si="11"/>
        <v/>
      </c>
      <c r="U73" s="161" t="str">
        <f t="shared" si="12"/>
        <v/>
      </c>
      <c r="V73" s="162" t="str">
        <f t="shared" si="27"/>
        <v/>
      </c>
      <c r="W73" s="157" t="str">
        <f t="shared" si="13"/>
        <v/>
      </c>
      <c r="X73" s="157" t="str">
        <f t="shared" si="14"/>
        <v/>
      </c>
      <c r="Y73" s="157"/>
      <c r="Z73" s="157">
        <f t="shared" si="15"/>
        <v>0</v>
      </c>
      <c r="AA73" s="161" t="str">
        <f t="shared" si="28"/>
        <v/>
      </c>
      <c r="AB73" s="161" t="str">
        <f t="shared" si="16"/>
        <v/>
      </c>
      <c r="AC73" s="163">
        <f t="shared" si="16"/>
        <v>0</v>
      </c>
      <c r="AD73" s="163" t="str">
        <f t="shared" si="16"/>
        <v/>
      </c>
      <c r="AE73" s="161" t="str">
        <f t="shared" si="17"/>
        <v/>
      </c>
      <c r="AF73" s="164">
        <f t="shared" si="29"/>
        <v>0</v>
      </c>
      <c r="AG73" s="165">
        <f t="shared" si="43"/>
        <v>0</v>
      </c>
      <c r="AH73" s="161">
        <f t="shared" si="44"/>
        <v>0</v>
      </c>
      <c r="AI73" s="33"/>
      <c r="AJ73" s="166">
        <f t="shared" si="30"/>
        <v>0</v>
      </c>
      <c r="AK73" s="167">
        <f t="shared" si="31"/>
        <v>0</v>
      </c>
      <c r="AL73" s="90"/>
      <c r="AM73" s="154" t="e">
        <f t="shared" si="32"/>
        <v>#VALUE!</v>
      </c>
      <c r="AN73" s="168" t="e">
        <f t="shared" si="20"/>
        <v>#VALUE!</v>
      </c>
      <c r="AO73" s="161" t="e">
        <f t="shared" ca="1" si="42"/>
        <v>#VALUE!</v>
      </c>
      <c r="AP73" s="161" t="e">
        <f t="shared" ca="1" si="33"/>
        <v>#VALUE!</v>
      </c>
      <c r="AQ73" s="155" t="e">
        <f t="shared" ca="1" si="21"/>
        <v>#VALUE!</v>
      </c>
      <c r="AR73" s="161">
        <f t="shared" ca="1" si="22"/>
        <v>0</v>
      </c>
      <c r="AS73" s="161" t="e">
        <f t="shared" ca="1" si="34"/>
        <v>#VALUE!</v>
      </c>
    </row>
    <row r="74" spans="1:45" ht="12.75" customHeight="1" outlineLevel="1" x14ac:dyDescent="0.3">
      <c r="A74" s="35" t="str">
        <f t="shared" si="35"/>
        <v/>
      </c>
      <c r="B74" s="35" t="str">
        <f t="shared" si="23"/>
        <v/>
      </c>
      <c r="C74" s="152" t="str">
        <f t="shared" si="24"/>
        <v/>
      </c>
      <c r="D74" s="153" t="str">
        <f t="shared" si="2"/>
        <v/>
      </c>
      <c r="E74" s="154" t="str">
        <f t="shared" si="36"/>
        <v/>
      </c>
      <c r="F74" s="154" t="str">
        <f t="shared" si="37"/>
        <v/>
      </c>
      <c r="G74" s="155" t="str">
        <f t="shared" si="38"/>
        <v/>
      </c>
      <c r="H74" s="156" t="str">
        <f t="shared" si="25"/>
        <v/>
      </c>
      <c r="I74" s="154" t="str">
        <f t="shared" si="39"/>
        <v/>
      </c>
      <c r="J74" s="157" t="str">
        <f t="shared" si="40"/>
        <v/>
      </c>
      <c r="K74" s="158" t="str">
        <f t="shared" si="4"/>
        <v/>
      </c>
      <c r="L74" s="159" t="str">
        <f t="shared" si="5"/>
        <v/>
      </c>
      <c r="M74" s="159" t="str">
        <f t="shared" si="6"/>
        <v/>
      </c>
      <c r="N74" s="159" t="str">
        <f t="shared" si="7"/>
        <v/>
      </c>
      <c r="O74" s="160" t="str">
        <f t="shared" si="8"/>
        <v/>
      </c>
      <c r="P74" s="161" t="str">
        <f t="shared" si="9"/>
        <v/>
      </c>
      <c r="Q74" s="161" t="str">
        <f t="shared" si="41"/>
        <v/>
      </c>
      <c r="R74" s="161"/>
      <c r="S74" s="161" t="str">
        <f t="shared" si="26"/>
        <v/>
      </c>
      <c r="T74" s="161" t="str">
        <f t="shared" si="11"/>
        <v/>
      </c>
      <c r="U74" s="161" t="str">
        <f t="shared" si="12"/>
        <v/>
      </c>
      <c r="V74" s="162" t="str">
        <f t="shared" si="27"/>
        <v/>
      </c>
      <c r="W74" s="157" t="str">
        <f t="shared" si="13"/>
        <v/>
      </c>
      <c r="X74" s="157" t="str">
        <f t="shared" si="14"/>
        <v/>
      </c>
      <c r="Y74" s="157"/>
      <c r="Z74" s="157">
        <f t="shared" si="15"/>
        <v>0</v>
      </c>
      <c r="AA74" s="161" t="str">
        <f t="shared" si="28"/>
        <v/>
      </c>
      <c r="AB74" s="161" t="str">
        <f t="shared" si="16"/>
        <v/>
      </c>
      <c r="AC74" s="163">
        <f t="shared" si="16"/>
        <v>0</v>
      </c>
      <c r="AD74" s="163" t="str">
        <f t="shared" si="16"/>
        <v/>
      </c>
      <c r="AE74" s="161" t="str">
        <f t="shared" si="17"/>
        <v/>
      </c>
      <c r="AF74" s="164">
        <f t="shared" si="29"/>
        <v>0</v>
      </c>
      <c r="AG74" s="165">
        <f t="shared" si="43"/>
        <v>0</v>
      </c>
      <c r="AH74" s="161">
        <f t="shared" si="44"/>
        <v>0</v>
      </c>
      <c r="AI74" s="33"/>
      <c r="AJ74" s="166">
        <f t="shared" si="30"/>
        <v>0</v>
      </c>
      <c r="AK74" s="167">
        <f t="shared" si="31"/>
        <v>0</v>
      </c>
      <c r="AL74" s="90"/>
      <c r="AM74" s="154" t="e">
        <f t="shared" si="32"/>
        <v>#VALUE!</v>
      </c>
      <c r="AN74" s="168" t="e">
        <f t="shared" si="20"/>
        <v>#VALUE!</v>
      </c>
      <c r="AO74" s="161" t="e">
        <f t="shared" ca="1" si="42"/>
        <v>#VALUE!</v>
      </c>
      <c r="AP74" s="161" t="e">
        <f t="shared" ca="1" si="33"/>
        <v>#VALUE!</v>
      </c>
      <c r="AQ74" s="155" t="e">
        <f t="shared" ca="1" si="21"/>
        <v>#VALUE!</v>
      </c>
      <c r="AR74" s="161">
        <f t="shared" ca="1" si="22"/>
        <v>0</v>
      </c>
      <c r="AS74" s="161" t="e">
        <f t="shared" ca="1" si="34"/>
        <v>#VALUE!</v>
      </c>
    </row>
    <row r="75" spans="1:45" ht="12.75" customHeight="1" outlineLevel="1" x14ac:dyDescent="0.3">
      <c r="A75" s="35" t="str">
        <f t="shared" si="35"/>
        <v/>
      </c>
      <c r="B75" s="35" t="str">
        <f t="shared" si="23"/>
        <v/>
      </c>
      <c r="C75" s="152" t="str">
        <f t="shared" si="24"/>
        <v/>
      </c>
      <c r="D75" s="153" t="str">
        <f t="shared" si="2"/>
        <v/>
      </c>
      <c r="E75" s="154" t="str">
        <f t="shared" si="36"/>
        <v/>
      </c>
      <c r="F75" s="154" t="str">
        <f t="shared" si="37"/>
        <v/>
      </c>
      <c r="G75" s="155" t="str">
        <f t="shared" si="38"/>
        <v/>
      </c>
      <c r="H75" s="156" t="str">
        <f t="shared" si="25"/>
        <v/>
      </c>
      <c r="I75" s="154" t="str">
        <f t="shared" si="39"/>
        <v/>
      </c>
      <c r="J75" s="157" t="str">
        <f t="shared" si="40"/>
        <v/>
      </c>
      <c r="K75" s="158" t="str">
        <f t="shared" si="4"/>
        <v/>
      </c>
      <c r="L75" s="159" t="str">
        <f t="shared" si="5"/>
        <v/>
      </c>
      <c r="M75" s="159" t="str">
        <f t="shared" si="6"/>
        <v/>
      </c>
      <c r="N75" s="159" t="str">
        <f t="shared" si="7"/>
        <v/>
      </c>
      <c r="O75" s="160" t="str">
        <f t="shared" si="8"/>
        <v/>
      </c>
      <c r="P75" s="161" t="str">
        <f t="shared" si="9"/>
        <v/>
      </c>
      <c r="Q75" s="161" t="str">
        <f t="shared" si="41"/>
        <v/>
      </c>
      <c r="R75" s="161"/>
      <c r="S75" s="161" t="str">
        <f t="shared" si="26"/>
        <v/>
      </c>
      <c r="T75" s="161" t="str">
        <f t="shared" si="11"/>
        <v/>
      </c>
      <c r="U75" s="161" t="str">
        <f t="shared" si="12"/>
        <v/>
      </c>
      <c r="V75" s="162" t="str">
        <f t="shared" si="27"/>
        <v/>
      </c>
      <c r="W75" s="157" t="str">
        <f t="shared" si="13"/>
        <v/>
      </c>
      <c r="X75" s="157" t="str">
        <f t="shared" si="14"/>
        <v/>
      </c>
      <c r="Y75" s="157"/>
      <c r="Z75" s="157">
        <f t="shared" si="15"/>
        <v>0</v>
      </c>
      <c r="AA75" s="161" t="str">
        <f t="shared" si="28"/>
        <v/>
      </c>
      <c r="AB75" s="161" t="str">
        <f t="shared" si="16"/>
        <v/>
      </c>
      <c r="AC75" s="163">
        <f t="shared" si="16"/>
        <v>0</v>
      </c>
      <c r="AD75" s="163" t="str">
        <f t="shared" si="16"/>
        <v/>
      </c>
      <c r="AE75" s="161" t="str">
        <f t="shared" si="17"/>
        <v/>
      </c>
      <c r="AF75" s="164">
        <f t="shared" si="29"/>
        <v>0</v>
      </c>
      <c r="AG75" s="165">
        <f t="shared" si="43"/>
        <v>0</v>
      </c>
      <c r="AH75" s="161">
        <f t="shared" si="44"/>
        <v>0</v>
      </c>
      <c r="AI75" s="33"/>
      <c r="AJ75" s="166">
        <f t="shared" si="30"/>
        <v>0</v>
      </c>
      <c r="AK75" s="167">
        <f t="shared" si="31"/>
        <v>0</v>
      </c>
      <c r="AL75" s="90"/>
      <c r="AM75" s="154" t="e">
        <f t="shared" si="32"/>
        <v>#VALUE!</v>
      </c>
      <c r="AN75" s="168" t="e">
        <f t="shared" si="20"/>
        <v>#VALUE!</v>
      </c>
      <c r="AO75" s="161" t="e">
        <f t="shared" ca="1" si="42"/>
        <v>#VALUE!</v>
      </c>
      <c r="AP75" s="161" t="e">
        <f t="shared" ca="1" si="33"/>
        <v>#VALUE!</v>
      </c>
      <c r="AQ75" s="155" t="e">
        <f t="shared" ca="1" si="21"/>
        <v>#VALUE!</v>
      </c>
      <c r="AR75" s="161">
        <f t="shared" ca="1" si="22"/>
        <v>0</v>
      </c>
      <c r="AS75" s="161" t="e">
        <f t="shared" ca="1" si="34"/>
        <v>#VALUE!</v>
      </c>
    </row>
    <row r="76" spans="1:45" ht="12.75" customHeight="1" outlineLevel="1" x14ac:dyDescent="0.3">
      <c r="A76" s="35" t="str">
        <f t="shared" si="35"/>
        <v/>
      </c>
      <c r="B76" s="35" t="str">
        <f t="shared" si="23"/>
        <v/>
      </c>
      <c r="C76" s="152" t="str">
        <f t="shared" si="24"/>
        <v/>
      </c>
      <c r="D76" s="153" t="str">
        <f t="shared" si="2"/>
        <v/>
      </c>
      <c r="E76" s="154" t="str">
        <f t="shared" si="36"/>
        <v/>
      </c>
      <c r="F76" s="154" t="str">
        <f t="shared" si="37"/>
        <v/>
      </c>
      <c r="G76" s="155" t="str">
        <f t="shared" si="38"/>
        <v/>
      </c>
      <c r="H76" s="156" t="str">
        <f t="shared" si="25"/>
        <v/>
      </c>
      <c r="I76" s="154" t="str">
        <f t="shared" si="39"/>
        <v/>
      </c>
      <c r="J76" s="157" t="str">
        <f t="shared" si="40"/>
        <v/>
      </c>
      <c r="K76" s="158" t="str">
        <f t="shared" si="4"/>
        <v/>
      </c>
      <c r="L76" s="159" t="str">
        <f t="shared" si="5"/>
        <v/>
      </c>
      <c r="M76" s="159" t="str">
        <f t="shared" si="6"/>
        <v/>
      </c>
      <c r="N76" s="159" t="str">
        <f t="shared" si="7"/>
        <v/>
      </c>
      <c r="O76" s="160" t="str">
        <f t="shared" si="8"/>
        <v/>
      </c>
      <c r="P76" s="161" t="str">
        <f t="shared" si="9"/>
        <v/>
      </c>
      <c r="Q76" s="161" t="str">
        <f t="shared" si="41"/>
        <v/>
      </c>
      <c r="R76" s="161"/>
      <c r="S76" s="161" t="str">
        <f t="shared" si="26"/>
        <v/>
      </c>
      <c r="T76" s="161" t="str">
        <f t="shared" si="11"/>
        <v/>
      </c>
      <c r="U76" s="161" t="str">
        <f t="shared" si="12"/>
        <v/>
      </c>
      <c r="V76" s="162" t="str">
        <f t="shared" si="27"/>
        <v/>
      </c>
      <c r="W76" s="157" t="str">
        <f t="shared" si="13"/>
        <v/>
      </c>
      <c r="X76" s="157" t="str">
        <f t="shared" si="14"/>
        <v/>
      </c>
      <c r="Y76" s="157"/>
      <c r="Z76" s="157">
        <f t="shared" si="15"/>
        <v>0</v>
      </c>
      <c r="AA76" s="161" t="str">
        <f t="shared" si="28"/>
        <v/>
      </c>
      <c r="AB76" s="161" t="str">
        <f t="shared" si="16"/>
        <v/>
      </c>
      <c r="AC76" s="163">
        <f t="shared" si="16"/>
        <v>0</v>
      </c>
      <c r="AD76" s="163" t="str">
        <f t="shared" si="16"/>
        <v/>
      </c>
      <c r="AE76" s="161" t="str">
        <f t="shared" si="17"/>
        <v/>
      </c>
      <c r="AF76" s="164">
        <f t="shared" si="29"/>
        <v>0</v>
      </c>
      <c r="AG76" s="165">
        <f t="shared" si="43"/>
        <v>0</v>
      </c>
      <c r="AH76" s="161">
        <f t="shared" si="44"/>
        <v>0</v>
      </c>
      <c r="AI76" s="33"/>
      <c r="AJ76" s="166">
        <f t="shared" si="30"/>
        <v>0</v>
      </c>
      <c r="AK76" s="167">
        <f t="shared" si="31"/>
        <v>0</v>
      </c>
      <c r="AL76" s="90"/>
      <c r="AM76" s="154" t="e">
        <f t="shared" si="32"/>
        <v>#VALUE!</v>
      </c>
      <c r="AN76" s="168" t="e">
        <f t="shared" si="20"/>
        <v>#VALUE!</v>
      </c>
      <c r="AO76" s="161" t="e">
        <f t="shared" ca="1" si="42"/>
        <v>#VALUE!</v>
      </c>
      <c r="AP76" s="161" t="e">
        <f t="shared" ca="1" si="33"/>
        <v>#VALUE!</v>
      </c>
      <c r="AQ76" s="155" t="e">
        <f t="shared" ca="1" si="21"/>
        <v>#VALUE!</v>
      </c>
      <c r="AR76" s="161">
        <f t="shared" ca="1" si="22"/>
        <v>0</v>
      </c>
      <c r="AS76" s="161" t="e">
        <f t="shared" ca="1" si="34"/>
        <v>#VALUE!</v>
      </c>
    </row>
    <row r="77" spans="1:45" ht="12.75" customHeight="1" outlineLevel="1" x14ac:dyDescent="0.3">
      <c r="A77" s="35" t="str">
        <f t="shared" si="35"/>
        <v/>
      </c>
      <c r="B77" s="35" t="str">
        <f t="shared" si="23"/>
        <v/>
      </c>
      <c r="C77" s="152" t="str">
        <f t="shared" si="24"/>
        <v/>
      </c>
      <c r="D77" s="153" t="str">
        <f t="shared" si="2"/>
        <v/>
      </c>
      <c r="E77" s="154" t="str">
        <f t="shared" si="36"/>
        <v/>
      </c>
      <c r="F77" s="154" t="str">
        <f t="shared" si="37"/>
        <v/>
      </c>
      <c r="G77" s="155" t="str">
        <f t="shared" si="38"/>
        <v/>
      </c>
      <c r="H77" s="156" t="str">
        <f t="shared" si="25"/>
        <v/>
      </c>
      <c r="I77" s="154" t="str">
        <f t="shared" si="39"/>
        <v/>
      </c>
      <c r="J77" s="157" t="str">
        <f t="shared" si="40"/>
        <v/>
      </c>
      <c r="K77" s="158" t="str">
        <f t="shared" si="4"/>
        <v/>
      </c>
      <c r="L77" s="159" t="str">
        <f t="shared" si="5"/>
        <v/>
      </c>
      <c r="M77" s="159" t="str">
        <f t="shared" si="6"/>
        <v/>
      </c>
      <c r="N77" s="159" t="str">
        <f t="shared" si="7"/>
        <v/>
      </c>
      <c r="O77" s="160" t="str">
        <f t="shared" si="8"/>
        <v/>
      </c>
      <c r="P77" s="161" t="str">
        <f t="shared" si="9"/>
        <v/>
      </c>
      <c r="Q77" s="161" t="str">
        <f t="shared" si="41"/>
        <v/>
      </c>
      <c r="R77" s="161"/>
      <c r="S77" s="161" t="str">
        <f t="shared" si="26"/>
        <v/>
      </c>
      <c r="T77" s="161" t="str">
        <f t="shared" si="11"/>
        <v/>
      </c>
      <c r="U77" s="161" t="str">
        <f t="shared" si="12"/>
        <v/>
      </c>
      <c r="V77" s="162" t="str">
        <f t="shared" si="27"/>
        <v/>
      </c>
      <c r="W77" s="157" t="str">
        <f t="shared" si="13"/>
        <v/>
      </c>
      <c r="X77" s="157" t="str">
        <f t="shared" si="14"/>
        <v/>
      </c>
      <c r="Y77" s="157"/>
      <c r="Z77" s="157">
        <f t="shared" si="15"/>
        <v>0</v>
      </c>
      <c r="AA77" s="161" t="str">
        <f t="shared" si="28"/>
        <v/>
      </c>
      <c r="AB77" s="161" t="str">
        <f t="shared" si="16"/>
        <v/>
      </c>
      <c r="AC77" s="163">
        <f t="shared" si="16"/>
        <v>0</v>
      </c>
      <c r="AD77" s="163" t="str">
        <f t="shared" si="16"/>
        <v/>
      </c>
      <c r="AE77" s="161" t="str">
        <f t="shared" si="17"/>
        <v/>
      </c>
      <c r="AF77" s="164">
        <f t="shared" si="29"/>
        <v>0</v>
      </c>
      <c r="AG77" s="165">
        <f t="shared" si="43"/>
        <v>0</v>
      </c>
      <c r="AH77" s="161">
        <f t="shared" si="44"/>
        <v>0</v>
      </c>
      <c r="AI77" s="33"/>
      <c r="AJ77" s="166">
        <f t="shared" si="30"/>
        <v>0</v>
      </c>
      <c r="AK77" s="167">
        <f t="shared" si="31"/>
        <v>0</v>
      </c>
      <c r="AL77" s="90"/>
      <c r="AM77" s="154" t="e">
        <f t="shared" si="32"/>
        <v>#VALUE!</v>
      </c>
      <c r="AN77" s="168" t="e">
        <f t="shared" si="20"/>
        <v>#VALUE!</v>
      </c>
      <c r="AO77" s="161" t="e">
        <f t="shared" ca="1" si="42"/>
        <v>#VALUE!</v>
      </c>
      <c r="AP77" s="161" t="e">
        <f t="shared" ca="1" si="33"/>
        <v>#VALUE!</v>
      </c>
      <c r="AQ77" s="155" t="e">
        <f t="shared" ca="1" si="21"/>
        <v>#VALUE!</v>
      </c>
      <c r="AR77" s="161">
        <f t="shared" ca="1" si="22"/>
        <v>0</v>
      </c>
      <c r="AS77" s="161" t="e">
        <f t="shared" ca="1" si="34"/>
        <v>#VALUE!</v>
      </c>
    </row>
    <row r="78" spans="1:45" ht="12.75" customHeight="1" outlineLevel="1" x14ac:dyDescent="0.3">
      <c r="A78" s="35" t="str">
        <f t="shared" si="35"/>
        <v/>
      </c>
      <c r="B78" s="35" t="str">
        <f t="shared" si="23"/>
        <v/>
      </c>
      <c r="C78" s="152" t="str">
        <f t="shared" si="24"/>
        <v/>
      </c>
      <c r="D78" s="153" t="str">
        <f t="shared" si="2"/>
        <v/>
      </c>
      <c r="E78" s="154" t="str">
        <f t="shared" si="36"/>
        <v/>
      </c>
      <c r="F78" s="154" t="str">
        <f t="shared" si="37"/>
        <v/>
      </c>
      <c r="G78" s="155" t="str">
        <f t="shared" si="38"/>
        <v/>
      </c>
      <c r="H78" s="156" t="str">
        <f t="shared" si="25"/>
        <v/>
      </c>
      <c r="I78" s="154" t="str">
        <f t="shared" si="39"/>
        <v/>
      </c>
      <c r="J78" s="157" t="str">
        <f t="shared" si="40"/>
        <v/>
      </c>
      <c r="K78" s="158" t="str">
        <f t="shared" si="4"/>
        <v/>
      </c>
      <c r="L78" s="159" t="str">
        <f t="shared" si="5"/>
        <v/>
      </c>
      <c r="M78" s="159" t="str">
        <f t="shared" si="6"/>
        <v/>
      </c>
      <c r="N78" s="159" t="str">
        <f t="shared" si="7"/>
        <v/>
      </c>
      <c r="O78" s="160" t="str">
        <f t="shared" si="8"/>
        <v/>
      </c>
      <c r="P78" s="161" t="str">
        <f t="shared" si="9"/>
        <v/>
      </c>
      <c r="Q78" s="161" t="str">
        <f t="shared" si="41"/>
        <v/>
      </c>
      <c r="R78" s="161"/>
      <c r="S78" s="161" t="str">
        <f t="shared" si="26"/>
        <v/>
      </c>
      <c r="T78" s="161" t="str">
        <f t="shared" si="11"/>
        <v/>
      </c>
      <c r="U78" s="161" t="str">
        <f t="shared" si="12"/>
        <v/>
      </c>
      <c r="V78" s="162" t="str">
        <f t="shared" si="27"/>
        <v/>
      </c>
      <c r="W78" s="157" t="str">
        <f t="shared" si="13"/>
        <v/>
      </c>
      <c r="X78" s="157" t="str">
        <f t="shared" si="14"/>
        <v/>
      </c>
      <c r="Y78" s="157"/>
      <c r="Z78" s="157">
        <f t="shared" si="15"/>
        <v>0</v>
      </c>
      <c r="AA78" s="161" t="str">
        <f t="shared" si="28"/>
        <v/>
      </c>
      <c r="AB78" s="161" t="str">
        <f t="shared" si="16"/>
        <v/>
      </c>
      <c r="AC78" s="163">
        <f t="shared" si="16"/>
        <v>0</v>
      </c>
      <c r="AD78" s="163" t="str">
        <f t="shared" si="16"/>
        <v/>
      </c>
      <c r="AE78" s="161" t="str">
        <f t="shared" si="17"/>
        <v/>
      </c>
      <c r="AF78" s="164">
        <f t="shared" si="29"/>
        <v>0</v>
      </c>
      <c r="AG78" s="165">
        <f t="shared" si="43"/>
        <v>0</v>
      </c>
      <c r="AH78" s="161">
        <f t="shared" si="44"/>
        <v>0</v>
      </c>
      <c r="AI78" s="33"/>
      <c r="AJ78" s="166">
        <f t="shared" si="30"/>
        <v>0</v>
      </c>
      <c r="AK78" s="167">
        <f t="shared" si="31"/>
        <v>0</v>
      </c>
      <c r="AL78" s="90"/>
      <c r="AM78" s="154" t="e">
        <f t="shared" si="32"/>
        <v>#VALUE!</v>
      </c>
      <c r="AN78" s="168" t="e">
        <f t="shared" si="20"/>
        <v>#VALUE!</v>
      </c>
      <c r="AO78" s="161" t="e">
        <f t="shared" ca="1" si="42"/>
        <v>#VALUE!</v>
      </c>
      <c r="AP78" s="161" t="e">
        <f t="shared" ca="1" si="33"/>
        <v>#VALUE!</v>
      </c>
      <c r="AQ78" s="155" t="e">
        <f t="shared" ca="1" si="21"/>
        <v>#VALUE!</v>
      </c>
      <c r="AR78" s="161">
        <f t="shared" ca="1" si="22"/>
        <v>0</v>
      </c>
      <c r="AS78" s="161" t="e">
        <f t="shared" ca="1" si="34"/>
        <v>#VALUE!</v>
      </c>
    </row>
    <row r="79" spans="1:45" ht="12.75" customHeight="1" outlineLevel="1" x14ac:dyDescent="0.3">
      <c r="A79" s="35" t="str">
        <f t="shared" si="35"/>
        <v/>
      </c>
      <c r="B79" s="35" t="str">
        <f t="shared" si="23"/>
        <v/>
      </c>
      <c r="C79" s="152" t="str">
        <f t="shared" si="24"/>
        <v/>
      </c>
      <c r="D79" s="153" t="str">
        <f t="shared" si="2"/>
        <v/>
      </c>
      <c r="E79" s="154" t="str">
        <f t="shared" si="36"/>
        <v/>
      </c>
      <c r="F79" s="154" t="str">
        <f t="shared" si="37"/>
        <v/>
      </c>
      <c r="G79" s="155" t="str">
        <f t="shared" si="38"/>
        <v/>
      </c>
      <c r="H79" s="156" t="str">
        <f t="shared" si="25"/>
        <v/>
      </c>
      <c r="I79" s="154" t="str">
        <f t="shared" si="39"/>
        <v/>
      </c>
      <c r="J79" s="157" t="str">
        <f t="shared" si="40"/>
        <v/>
      </c>
      <c r="K79" s="158" t="str">
        <f t="shared" si="4"/>
        <v/>
      </c>
      <c r="L79" s="159" t="str">
        <f t="shared" si="5"/>
        <v/>
      </c>
      <c r="M79" s="159" t="str">
        <f t="shared" si="6"/>
        <v/>
      </c>
      <c r="N79" s="159" t="str">
        <f t="shared" si="7"/>
        <v/>
      </c>
      <c r="O79" s="160" t="str">
        <f t="shared" si="8"/>
        <v/>
      </c>
      <c r="P79" s="161" t="str">
        <f t="shared" si="9"/>
        <v/>
      </c>
      <c r="Q79" s="161" t="str">
        <f t="shared" si="41"/>
        <v/>
      </c>
      <c r="R79" s="161"/>
      <c r="S79" s="161" t="str">
        <f t="shared" si="26"/>
        <v/>
      </c>
      <c r="T79" s="161" t="str">
        <f t="shared" si="11"/>
        <v/>
      </c>
      <c r="U79" s="161" t="str">
        <f t="shared" si="12"/>
        <v/>
      </c>
      <c r="V79" s="162" t="str">
        <f t="shared" si="27"/>
        <v/>
      </c>
      <c r="W79" s="157" t="str">
        <f t="shared" si="13"/>
        <v/>
      </c>
      <c r="X79" s="157" t="str">
        <f t="shared" si="14"/>
        <v/>
      </c>
      <c r="Y79" s="157"/>
      <c r="Z79" s="157">
        <f t="shared" si="15"/>
        <v>0</v>
      </c>
      <c r="AA79" s="161" t="str">
        <f t="shared" si="28"/>
        <v/>
      </c>
      <c r="AB79" s="161" t="str">
        <f t="shared" si="16"/>
        <v/>
      </c>
      <c r="AC79" s="163">
        <f t="shared" si="16"/>
        <v>0</v>
      </c>
      <c r="AD79" s="163" t="str">
        <f t="shared" si="16"/>
        <v/>
      </c>
      <c r="AE79" s="161" t="str">
        <f t="shared" si="17"/>
        <v/>
      </c>
      <c r="AF79" s="164">
        <f t="shared" si="29"/>
        <v>0</v>
      </c>
      <c r="AG79" s="165">
        <f t="shared" si="43"/>
        <v>0</v>
      </c>
      <c r="AH79" s="161">
        <f t="shared" si="44"/>
        <v>0</v>
      </c>
      <c r="AI79" s="33"/>
      <c r="AJ79" s="166">
        <f t="shared" si="30"/>
        <v>0</v>
      </c>
      <c r="AK79" s="167">
        <f t="shared" si="31"/>
        <v>0</v>
      </c>
      <c r="AL79" s="90"/>
      <c r="AM79" s="154" t="e">
        <f t="shared" si="32"/>
        <v>#VALUE!</v>
      </c>
      <c r="AN79" s="168" t="e">
        <f t="shared" si="20"/>
        <v>#VALUE!</v>
      </c>
      <c r="AO79" s="161" t="e">
        <f t="shared" ca="1" si="42"/>
        <v>#VALUE!</v>
      </c>
      <c r="AP79" s="161" t="e">
        <f t="shared" ca="1" si="33"/>
        <v>#VALUE!</v>
      </c>
      <c r="AQ79" s="155" t="e">
        <f t="shared" ca="1" si="21"/>
        <v>#VALUE!</v>
      </c>
      <c r="AR79" s="161">
        <f t="shared" ca="1" si="22"/>
        <v>0</v>
      </c>
      <c r="AS79" s="161" t="e">
        <f t="shared" ca="1" si="34"/>
        <v>#VALUE!</v>
      </c>
    </row>
    <row r="80" spans="1:45" ht="12.75" customHeight="1" outlineLevel="1" x14ac:dyDescent="0.3">
      <c r="A80" s="35" t="str">
        <f t="shared" si="35"/>
        <v/>
      </c>
      <c r="B80" s="35" t="str">
        <f t="shared" si="23"/>
        <v/>
      </c>
      <c r="C80" s="152" t="str">
        <f t="shared" si="24"/>
        <v/>
      </c>
      <c r="D80" s="153" t="str">
        <f t="shared" si="2"/>
        <v/>
      </c>
      <c r="E80" s="154" t="str">
        <f t="shared" si="36"/>
        <v/>
      </c>
      <c r="F80" s="154" t="str">
        <f t="shared" si="37"/>
        <v/>
      </c>
      <c r="G80" s="155" t="str">
        <f t="shared" si="38"/>
        <v/>
      </c>
      <c r="H80" s="156" t="str">
        <f t="shared" si="25"/>
        <v/>
      </c>
      <c r="I80" s="154" t="str">
        <f t="shared" si="39"/>
        <v/>
      </c>
      <c r="J80" s="157" t="str">
        <f t="shared" si="40"/>
        <v/>
      </c>
      <c r="K80" s="158" t="str">
        <f t="shared" si="4"/>
        <v/>
      </c>
      <c r="L80" s="159" t="str">
        <f t="shared" si="5"/>
        <v/>
      </c>
      <c r="M80" s="159" t="str">
        <f t="shared" si="6"/>
        <v/>
      </c>
      <c r="N80" s="159" t="str">
        <f t="shared" si="7"/>
        <v/>
      </c>
      <c r="O80" s="160" t="str">
        <f t="shared" si="8"/>
        <v/>
      </c>
      <c r="P80" s="161" t="str">
        <f t="shared" si="9"/>
        <v/>
      </c>
      <c r="Q80" s="161" t="str">
        <f t="shared" si="41"/>
        <v/>
      </c>
      <c r="R80" s="161"/>
      <c r="S80" s="161" t="str">
        <f t="shared" si="26"/>
        <v/>
      </c>
      <c r="T80" s="161" t="str">
        <f t="shared" si="11"/>
        <v/>
      </c>
      <c r="U80" s="161" t="str">
        <f t="shared" si="12"/>
        <v/>
      </c>
      <c r="V80" s="162" t="str">
        <f t="shared" si="27"/>
        <v/>
      </c>
      <c r="W80" s="157" t="str">
        <f t="shared" si="13"/>
        <v/>
      </c>
      <c r="X80" s="157" t="str">
        <f t="shared" si="14"/>
        <v/>
      </c>
      <c r="Y80" s="157"/>
      <c r="Z80" s="157">
        <f t="shared" si="15"/>
        <v>0</v>
      </c>
      <c r="AA80" s="161" t="str">
        <f t="shared" si="28"/>
        <v/>
      </c>
      <c r="AB80" s="161" t="str">
        <f t="shared" si="16"/>
        <v/>
      </c>
      <c r="AC80" s="163">
        <f t="shared" si="16"/>
        <v>0</v>
      </c>
      <c r="AD80" s="163" t="str">
        <f t="shared" si="16"/>
        <v/>
      </c>
      <c r="AE80" s="161" t="str">
        <f t="shared" si="17"/>
        <v/>
      </c>
      <c r="AF80" s="164">
        <f t="shared" si="29"/>
        <v>0</v>
      </c>
      <c r="AG80" s="165">
        <f t="shared" si="43"/>
        <v>0</v>
      </c>
      <c r="AH80" s="161">
        <f t="shared" si="44"/>
        <v>0</v>
      </c>
      <c r="AI80" s="33"/>
      <c r="AJ80" s="166">
        <f t="shared" si="30"/>
        <v>0</v>
      </c>
      <c r="AK80" s="167">
        <f t="shared" si="31"/>
        <v>0</v>
      </c>
      <c r="AL80" s="90"/>
      <c r="AM80" s="154" t="e">
        <f t="shared" si="32"/>
        <v>#VALUE!</v>
      </c>
      <c r="AN80" s="168" t="e">
        <f t="shared" si="20"/>
        <v>#VALUE!</v>
      </c>
      <c r="AO80" s="161" t="e">
        <f t="shared" ca="1" si="42"/>
        <v>#VALUE!</v>
      </c>
      <c r="AP80" s="161" t="e">
        <f t="shared" ca="1" si="33"/>
        <v>#VALUE!</v>
      </c>
      <c r="AQ80" s="155" t="e">
        <f t="shared" ca="1" si="21"/>
        <v>#VALUE!</v>
      </c>
      <c r="AR80" s="161">
        <f t="shared" ca="1" si="22"/>
        <v>0</v>
      </c>
      <c r="AS80" s="161" t="e">
        <f t="shared" ca="1" si="34"/>
        <v>#VALUE!</v>
      </c>
    </row>
    <row r="81" spans="1:45" ht="12.75" customHeight="1" outlineLevel="1" x14ac:dyDescent="0.3">
      <c r="A81" s="35" t="str">
        <f t="shared" si="35"/>
        <v/>
      </c>
      <c r="B81" s="35" t="str">
        <f t="shared" si="23"/>
        <v/>
      </c>
      <c r="C81" s="152" t="str">
        <f t="shared" si="24"/>
        <v/>
      </c>
      <c r="D81" s="153" t="str">
        <f t="shared" si="2"/>
        <v/>
      </c>
      <c r="E81" s="154" t="str">
        <f t="shared" si="36"/>
        <v/>
      </c>
      <c r="F81" s="154" t="str">
        <f t="shared" si="37"/>
        <v/>
      </c>
      <c r="G81" s="155" t="str">
        <f t="shared" si="38"/>
        <v/>
      </c>
      <c r="H81" s="156" t="str">
        <f t="shared" si="25"/>
        <v/>
      </c>
      <c r="I81" s="154" t="str">
        <f t="shared" si="39"/>
        <v/>
      </c>
      <c r="J81" s="157" t="str">
        <f t="shared" si="40"/>
        <v/>
      </c>
      <c r="K81" s="158" t="str">
        <f t="shared" si="4"/>
        <v/>
      </c>
      <c r="L81" s="159" t="str">
        <f t="shared" si="5"/>
        <v/>
      </c>
      <c r="M81" s="159" t="str">
        <f t="shared" si="6"/>
        <v/>
      </c>
      <c r="N81" s="159" t="str">
        <f t="shared" si="7"/>
        <v/>
      </c>
      <c r="O81" s="160" t="str">
        <f t="shared" si="8"/>
        <v/>
      </c>
      <c r="P81" s="161" t="str">
        <f t="shared" si="9"/>
        <v/>
      </c>
      <c r="Q81" s="161" t="str">
        <f t="shared" si="41"/>
        <v/>
      </c>
      <c r="R81" s="161"/>
      <c r="S81" s="161" t="str">
        <f t="shared" si="26"/>
        <v/>
      </c>
      <c r="T81" s="161" t="str">
        <f t="shared" si="11"/>
        <v/>
      </c>
      <c r="U81" s="161" t="str">
        <f t="shared" si="12"/>
        <v/>
      </c>
      <c r="V81" s="162" t="str">
        <f t="shared" si="27"/>
        <v/>
      </c>
      <c r="W81" s="157" t="str">
        <f t="shared" si="13"/>
        <v/>
      </c>
      <c r="X81" s="157" t="str">
        <f t="shared" si="14"/>
        <v/>
      </c>
      <c r="Y81" s="157"/>
      <c r="Z81" s="157">
        <f t="shared" si="15"/>
        <v>0</v>
      </c>
      <c r="AA81" s="161" t="str">
        <f t="shared" si="28"/>
        <v/>
      </c>
      <c r="AB81" s="161" t="str">
        <f t="shared" si="16"/>
        <v/>
      </c>
      <c r="AC81" s="163">
        <f t="shared" si="16"/>
        <v>0</v>
      </c>
      <c r="AD81" s="163" t="str">
        <f t="shared" si="16"/>
        <v/>
      </c>
      <c r="AE81" s="161" t="str">
        <f t="shared" si="17"/>
        <v/>
      </c>
      <c r="AF81" s="164">
        <f t="shared" si="29"/>
        <v>0</v>
      </c>
      <c r="AG81" s="165">
        <f t="shared" si="43"/>
        <v>0</v>
      </c>
      <c r="AH81" s="161">
        <f t="shared" si="44"/>
        <v>0</v>
      </c>
      <c r="AI81" s="33"/>
      <c r="AJ81" s="166">
        <f t="shared" si="30"/>
        <v>0</v>
      </c>
      <c r="AK81" s="167">
        <f t="shared" si="31"/>
        <v>0</v>
      </c>
      <c r="AL81" s="90"/>
      <c r="AM81" s="154" t="e">
        <f t="shared" si="32"/>
        <v>#VALUE!</v>
      </c>
      <c r="AN81" s="168" t="e">
        <f t="shared" si="20"/>
        <v>#VALUE!</v>
      </c>
      <c r="AO81" s="161" t="e">
        <f t="shared" ca="1" si="42"/>
        <v>#VALUE!</v>
      </c>
      <c r="AP81" s="161" t="e">
        <f t="shared" ca="1" si="33"/>
        <v>#VALUE!</v>
      </c>
      <c r="AQ81" s="155" t="e">
        <f t="shared" ca="1" si="21"/>
        <v>#VALUE!</v>
      </c>
      <c r="AR81" s="161">
        <f t="shared" ca="1" si="22"/>
        <v>0</v>
      </c>
      <c r="AS81" s="161" t="e">
        <f t="shared" ca="1" si="34"/>
        <v>#VALUE!</v>
      </c>
    </row>
    <row r="82" spans="1:45" ht="12.75" customHeight="1" outlineLevel="1" x14ac:dyDescent="0.3">
      <c r="A82" s="35" t="str">
        <f t="shared" si="35"/>
        <v/>
      </c>
      <c r="B82" s="35" t="str">
        <f t="shared" si="23"/>
        <v/>
      </c>
      <c r="C82" s="152" t="str">
        <f t="shared" si="24"/>
        <v/>
      </c>
      <c r="D82" s="153" t="str">
        <f t="shared" si="2"/>
        <v/>
      </c>
      <c r="E82" s="154" t="str">
        <f t="shared" si="36"/>
        <v/>
      </c>
      <c r="F82" s="154" t="str">
        <f t="shared" si="37"/>
        <v/>
      </c>
      <c r="G82" s="155" t="str">
        <f t="shared" si="38"/>
        <v/>
      </c>
      <c r="H82" s="156" t="str">
        <f t="shared" si="25"/>
        <v/>
      </c>
      <c r="I82" s="154" t="str">
        <f t="shared" si="39"/>
        <v/>
      </c>
      <c r="J82" s="157" t="str">
        <f t="shared" si="40"/>
        <v/>
      </c>
      <c r="K82" s="158" t="str">
        <f t="shared" si="4"/>
        <v/>
      </c>
      <c r="L82" s="159" t="str">
        <f t="shared" si="5"/>
        <v/>
      </c>
      <c r="M82" s="159" t="str">
        <f t="shared" si="6"/>
        <v/>
      </c>
      <c r="N82" s="159" t="str">
        <f t="shared" si="7"/>
        <v/>
      </c>
      <c r="O82" s="160" t="str">
        <f t="shared" si="8"/>
        <v/>
      </c>
      <c r="P82" s="161" t="str">
        <f t="shared" si="9"/>
        <v/>
      </c>
      <c r="Q82" s="161" t="str">
        <f t="shared" si="41"/>
        <v/>
      </c>
      <c r="R82" s="161"/>
      <c r="S82" s="161" t="str">
        <f t="shared" si="26"/>
        <v/>
      </c>
      <c r="T82" s="161" t="str">
        <f t="shared" si="11"/>
        <v/>
      </c>
      <c r="U82" s="161" t="str">
        <f t="shared" si="12"/>
        <v/>
      </c>
      <c r="V82" s="162" t="str">
        <f t="shared" si="27"/>
        <v/>
      </c>
      <c r="W82" s="157" t="str">
        <f t="shared" si="13"/>
        <v/>
      </c>
      <c r="X82" s="157" t="str">
        <f t="shared" si="14"/>
        <v/>
      </c>
      <c r="Y82" s="157"/>
      <c r="Z82" s="157">
        <f t="shared" si="15"/>
        <v>0</v>
      </c>
      <c r="AA82" s="161" t="str">
        <f t="shared" si="28"/>
        <v/>
      </c>
      <c r="AB82" s="161" t="str">
        <f t="shared" si="16"/>
        <v/>
      </c>
      <c r="AC82" s="163">
        <f t="shared" si="16"/>
        <v>0</v>
      </c>
      <c r="AD82" s="163" t="str">
        <f t="shared" si="16"/>
        <v/>
      </c>
      <c r="AE82" s="161" t="str">
        <f t="shared" si="17"/>
        <v/>
      </c>
      <c r="AF82" s="164">
        <f t="shared" si="29"/>
        <v>0</v>
      </c>
      <c r="AG82" s="165">
        <f t="shared" si="43"/>
        <v>0</v>
      </c>
      <c r="AH82" s="161">
        <f t="shared" si="44"/>
        <v>0</v>
      </c>
      <c r="AI82" s="33"/>
      <c r="AJ82" s="166">
        <f t="shared" si="30"/>
        <v>0</v>
      </c>
      <c r="AK82" s="167">
        <f t="shared" si="31"/>
        <v>0</v>
      </c>
      <c r="AL82" s="90"/>
      <c r="AM82" s="154" t="e">
        <f t="shared" si="32"/>
        <v>#VALUE!</v>
      </c>
      <c r="AN82" s="168" t="e">
        <f t="shared" si="20"/>
        <v>#VALUE!</v>
      </c>
      <c r="AO82" s="161" t="e">
        <f t="shared" ca="1" si="42"/>
        <v>#VALUE!</v>
      </c>
      <c r="AP82" s="161" t="e">
        <f t="shared" ca="1" si="33"/>
        <v>#VALUE!</v>
      </c>
      <c r="AQ82" s="155" t="e">
        <f t="shared" ca="1" si="21"/>
        <v>#VALUE!</v>
      </c>
      <c r="AR82" s="161">
        <f t="shared" ca="1" si="22"/>
        <v>0</v>
      </c>
      <c r="AS82" s="161" t="e">
        <f t="shared" ca="1" si="34"/>
        <v>#VALUE!</v>
      </c>
    </row>
    <row r="83" spans="1:45" ht="12.75" customHeight="1" outlineLevel="1" x14ac:dyDescent="0.3">
      <c r="A83" s="35" t="str">
        <f t="shared" si="35"/>
        <v/>
      </c>
      <c r="B83" s="35" t="str">
        <f t="shared" si="23"/>
        <v/>
      </c>
      <c r="C83" s="152" t="str">
        <f t="shared" si="24"/>
        <v/>
      </c>
      <c r="D83" s="153" t="str">
        <f t="shared" si="2"/>
        <v/>
      </c>
      <c r="E83" s="154" t="str">
        <f t="shared" si="36"/>
        <v/>
      </c>
      <c r="F83" s="154" t="str">
        <f t="shared" si="37"/>
        <v/>
      </c>
      <c r="G83" s="155" t="str">
        <f t="shared" si="38"/>
        <v/>
      </c>
      <c r="H83" s="156" t="str">
        <f t="shared" si="25"/>
        <v/>
      </c>
      <c r="I83" s="154" t="str">
        <f t="shared" si="39"/>
        <v/>
      </c>
      <c r="J83" s="157" t="str">
        <f t="shared" si="40"/>
        <v/>
      </c>
      <c r="K83" s="158" t="str">
        <f t="shared" si="4"/>
        <v/>
      </c>
      <c r="L83" s="159" t="str">
        <f t="shared" si="5"/>
        <v/>
      </c>
      <c r="M83" s="159" t="str">
        <f t="shared" si="6"/>
        <v/>
      </c>
      <c r="N83" s="159" t="str">
        <f t="shared" si="7"/>
        <v/>
      </c>
      <c r="O83" s="160" t="str">
        <f t="shared" si="8"/>
        <v/>
      </c>
      <c r="P83" s="161" t="str">
        <f t="shared" si="9"/>
        <v/>
      </c>
      <c r="Q83" s="161" t="str">
        <f t="shared" si="41"/>
        <v/>
      </c>
      <c r="R83" s="161"/>
      <c r="S83" s="161" t="str">
        <f t="shared" si="26"/>
        <v/>
      </c>
      <c r="T83" s="161" t="str">
        <f t="shared" si="11"/>
        <v/>
      </c>
      <c r="U83" s="161" t="str">
        <f t="shared" si="12"/>
        <v/>
      </c>
      <c r="V83" s="162" t="str">
        <f t="shared" si="27"/>
        <v/>
      </c>
      <c r="W83" s="157" t="str">
        <f t="shared" si="13"/>
        <v/>
      </c>
      <c r="X83" s="157" t="str">
        <f t="shared" si="14"/>
        <v/>
      </c>
      <c r="Y83" s="157"/>
      <c r="Z83" s="157">
        <f t="shared" si="15"/>
        <v>0</v>
      </c>
      <c r="AA83" s="161" t="str">
        <f t="shared" si="28"/>
        <v/>
      </c>
      <c r="AB83" s="161" t="str">
        <f t="shared" si="16"/>
        <v/>
      </c>
      <c r="AC83" s="163">
        <f t="shared" si="16"/>
        <v>0</v>
      </c>
      <c r="AD83" s="163" t="str">
        <f t="shared" si="16"/>
        <v/>
      </c>
      <c r="AE83" s="161" t="str">
        <f t="shared" si="17"/>
        <v/>
      </c>
      <c r="AF83" s="164">
        <f t="shared" si="29"/>
        <v>0</v>
      </c>
      <c r="AG83" s="165">
        <f t="shared" si="43"/>
        <v>0</v>
      </c>
      <c r="AH83" s="161">
        <f t="shared" si="44"/>
        <v>0</v>
      </c>
      <c r="AI83" s="33"/>
      <c r="AJ83" s="166">
        <f t="shared" si="30"/>
        <v>0</v>
      </c>
      <c r="AK83" s="167">
        <f t="shared" si="31"/>
        <v>0</v>
      </c>
      <c r="AL83" s="90"/>
      <c r="AM83" s="154" t="e">
        <f t="shared" si="32"/>
        <v>#VALUE!</v>
      </c>
      <c r="AN83" s="168" t="e">
        <f t="shared" si="20"/>
        <v>#VALUE!</v>
      </c>
      <c r="AO83" s="161" t="e">
        <f t="shared" ca="1" si="42"/>
        <v>#VALUE!</v>
      </c>
      <c r="AP83" s="161" t="e">
        <f t="shared" ca="1" si="33"/>
        <v>#VALUE!</v>
      </c>
      <c r="AQ83" s="155" t="e">
        <f t="shared" ca="1" si="21"/>
        <v>#VALUE!</v>
      </c>
      <c r="AR83" s="161">
        <f t="shared" ca="1" si="22"/>
        <v>0</v>
      </c>
      <c r="AS83" s="161" t="e">
        <f t="shared" ca="1" si="34"/>
        <v>#VALUE!</v>
      </c>
    </row>
    <row r="84" spans="1:45" ht="12.75" customHeight="1" outlineLevel="1" x14ac:dyDescent="0.3">
      <c r="A84" s="35" t="str">
        <f t="shared" si="35"/>
        <v/>
      </c>
      <c r="B84" s="35" t="str">
        <f t="shared" si="23"/>
        <v/>
      </c>
      <c r="C84" s="152" t="str">
        <f t="shared" si="24"/>
        <v/>
      </c>
      <c r="D84" s="153" t="str">
        <f t="shared" si="2"/>
        <v/>
      </c>
      <c r="E84" s="154" t="str">
        <f t="shared" si="36"/>
        <v/>
      </c>
      <c r="F84" s="154" t="str">
        <f t="shared" si="37"/>
        <v/>
      </c>
      <c r="G84" s="155" t="str">
        <f t="shared" si="38"/>
        <v/>
      </c>
      <c r="H84" s="156" t="str">
        <f t="shared" si="25"/>
        <v/>
      </c>
      <c r="I84" s="154" t="str">
        <f t="shared" si="39"/>
        <v/>
      </c>
      <c r="J84" s="157" t="str">
        <f t="shared" si="40"/>
        <v/>
      </c>
      <c r="K84" s="158" t="str">
        <f t="shared" si="4"/>
        <v/>
      </c>
      <c r="L84" s="159" t="str">
        <f t="shared" si="5"/>
        <v/>
      </c>
      <c r="M84" s="159" t="str">
        <f t="shared" si="6"/>
        <v/>
      </c>
      <c r="N84" s="159" t="str">
        <f t="shared" si="7"/>
        <v/>
      </c>
      <c r="O84" s="160" t="str">
        <f t="shared" si="8"/>
        <v/>
      </c>
      <c r="P84" s="161" t="str">
        <f t="shared" si="9"/>
        <v/>
      </c>
      <c r="Q84" s="161" t="str">
        <f t="shared" si="41"/>
        <v/>
      </c>
      <c r="R84" s="161"/>
      <c r="S84" s="161" t="str">
        <f t="shared" si="26"/>
        <v/>
      </c>
      <c r="T84" s="161" t="str">
        <f t="shared" si="11"/>
        <v/>
      </c>
      <c r="U84" s="161" t="str">
        <f t="shared" si="12"/>
        <v/>
      </c>
      <c r="V84" s="162" t="str">
        <f t="shared" si="27"/>
        <v/>
      </c>
      <c r="W84" s="157" t="str">
        <f t="shared" si="13"/>
        <v/>
      </c>
      <c r="X84" s="157" t="str">
        <f t="shared" si="14"/>
        <v/>
      </c>
      <c r="Y84" s="157"/>
      <c r="Z84" s="157">
        <f t="shared" si="15"/>
        <v>0</v>
      </c>
      <c r="AA84" s="161" t="str">
        <f t="shared" si="28"/>
        <v/>
      </c>
      <c r="AB84" s="161" t="str">
        <f t="shared" si="16"/>
        <v/>
      </c>
      <c r="AC84" s="163">
        <f t="shared" si="16"/>
        <v>0</v>
      </c>
      <c r="AD84" s="163" t="str">
        <f t="shared" si="16"/>
        <v/>
      </c>
      <c r="AE84" s="161" t="str">
        <f t="shared" si="17"/>
        <v/>
      </c>
      <c r="AF84" s="164">
        <f t="shared" si="29"/>
        <v>0</v>
      </c>
      <c r="AG84" s="165">
        <f t="shared" si="43"/>
        <v>0</v>
      </c>
      <c r="AH84" s="161">
        <f t="shared" si="44"/>
        <v>0</v>
      </c>
      <c r="AI84" s="33"/>
      <c r="AJ84" s="166">
        <f t="shared" si="30"/>
        <v>0</v>
      </c>
      <c r="AK84" s="167">
        <f t="shared" si="31"/>
        <v>0</v>
      </c>
      <c r="AL84" s="90"/>
      <c r="AM84" s="154" t="e">
        <f t="shared" si="32"/>
        <v>#VALUE!</v>
      </c>
      <c r="AN84" s="168" t="e">
        <f t="shared" si="20"/>
        <v>#VALUE!</v>
      </c>
      <c r="AO84" s="161" t="e">
        <f t="shared" ca="1" si="42"/>
        <v>#VALUE!</v>
      </c>
      <c r="AP84" s="161" t="e">
        <f t="shared" ca="1" si="33"/>
        <v>#VALUE!</v>
      </c>
      <c r="AQ84" s="155" t="e">
        <f t="shared" ca="1" si="21"/>
        <v>#VALUE!</v>
      </c>
      <c r="AR84" s="161">
        <f t="shared" ca="1" si="22"/>
        <v>0</v>
      </c>
      <c r="AS84" s="161" t="e">
        <f t="shared" ca="1" si="34"/>
        <v>#VALUE!</v>
      </c>
    </row>
    <row r="85" spans="1:45" ht="12.75" customHeight="1" outlineLevel="1" x14ac:dyDescent="0.3">
      <c r="A85" s="35" t="str">
        <f t="shared" si="35"/>
        <v/>
      </c>
      <c r="B85" s="35" t="str">
        <f t="shared" si="23"/>
        <v/>
      </c>
      <c r="C85" s="152" t="str">
        <f t="shared" si="24"/>
        <v/>
      </c>
      <c r="D85" s="153" t="str">
        <f t="shared" si="2"/>
        <v/>
      </c>
      <c r="E85" s="154" t="str">
        <f t="shared" si="36"/>
        <v/>
      </c>
      <c r="F85" s="154" t="str">
        <f t="shared" si="37"/>
        <v/>
      </c>
      <c r="G85" s="155" t="str">
        <f t="shared" si="38"/>
        <v/>
      </c>
      <c r="H85" s="156" t="str">
        <f t="shared" si="25"/>
        <v/>
      </c>
      <c r="I85" s="154" t="str">
        <f t="shared" si="39"/>
        <v/>
      </c>
      <c r="J85" s="157" t="str">
        <f t="shared" si="40"/>
        <v/>
      </c>
      <c r="K85" s="158" t="str">
        <f t="shared" si="4"/>
        <v/>
      </c>
      <c r="L85" s="159" t="str">
        <f t="shared" si="5"/>
        <v/>
      </c>
      <c r="M85" s="159" t="str">
        <f t="shared" si="6"/>
        <v/>
      </c>
      <c r="N85" s="159" t="str">
        <f t="shared" si="7"/>
        <v/>
      </c>
      <c r="O85" s="160" t="str">
        <f t="shared" si="8"/>
        <v/>
      </c>
      <c r="P85" s="161" t="str">
        <f t="shared" si="9"/>
        <v/>
      </c>
      <c r="Q85" s="161" t="str">
        <f t="shared" si="41"/>
        <v/>
      </c>
      <c r="R85" s="161"/>
      <c r="S85" s="161" t="str">
        <f t="shared" si="26"/>
        <v/>
      </c>
      <c r="T85" s="161" t="str">
        <f t="shared" si="11"/>
        <v/>
      </c>
      <c r="U85" s="161" t="str">
        <f t="shared" si="12"/>
        <v/>
      </c>
      <c r="V85" s="162" t="str">
        <f t="shared" si="27"/>
        <v/>
      </c>
      <c r="W85" s="157" t="str">
        <f t="shared" si="13"/>
        <v/>
      </c>
      <c r="X85" s="157" t="str">
        <f t="shared" si="14"/>
        <v/>
      </c>
      <c r="Y85" s="157"/>
      <c r="Z85" s="157">
        <f t="shared" si="15"/>
        <v>0</v>
      </c>
      <c r="AA85" s="161" t="str">
        <f t="shared" si="28"/>
        <v/>
      </c>
      <c r="AB85" s="161" t="str">
        <f t="shared" si="16"/>
        <v/>
      </c>
      <c r="AC85" s="163">
        <f t="shared" si="16"/>
        <v>0</v>
      </c>
      <c r="AD85" s="163" t="str">
        <f t="shared" si="16"/>
        <v/>
      </c>
      <c r="AE85" s="161" t="str">
        <f t="shared" si="17"/>
        <v/>
      </c>
      <c r="AF85" s="164">
        <f t="shared" si="29"/>
        <v>0</v>
      </c>
      <c r="AG85" s="165">
        <f t="shared" si="43"/>
        <v>0</v>
      </c>
      <c r="AH85" s="161">
        <f t="shared" si="44"/>
        <v>0</v>
      </c>
      <c r="AI85" s="33"/>
      <c r="AJ85" s="166">
        <f t="shared" si="30"/>
        <v>0</v>
      </c>
      <c r="AK85" s="167">
        <f t="shared" si="31"/>
        <v>0</v>
      </c>
      <c r="AL85" s="90"/>
      <c r="AM85" s="154" t="e">
        <f t="shared" si="32"/>
        <v>#VALUE!</v>
      </c>
      <c r="AN85" s="168" t="e">
        <f t="shared" si="20"/>
        <v>#VALUE!</v>
      </c>
      <c r="AO85" s="161" t="e">
        <f t="shared" ca="1" si="42"/>
        <v>#VALUE!</v>
      </c>
      <c r="AP85" s="161" t="e">
        <f t="shared" ca="1" si="33"/>
        <v>#VALUE!</v>
      </c>
      <c r="AQ85" s="155" t="e">
        <f t="shared" ca="1" si="21"/>
        <v>#VALUE!</v>
      </c>
      <c r="AR85" s="161">
        <f t="shared" ca="1" si="22"/>
        <v>0</v>
      </c>
      <c r="AS85" s="161" t="e">
        <f t="shared" ca="1" si="34"/>
        <v>#VALUE!</v>
      </c>
    </row>
    <row r="86" spans="1:45" ht="12.75" customHeight="1" outlineLevel="1" x14ac:dyDescent="0.3">
      <c r="A86" s="35" t="str">
        <f t="shared" si="35"/>
        <v/>
      </c>
      <c r="B86" s="35" t="str">
        <f t="shared" si="23"/>
        <v/>
      </c>
      <c r="C86" s="152" t="str">
        <f t="shared" si="24"/>
        <v/>
      </c>
      <c r="D86" s="153" t="str">
        <f t="shared" si="2"/>
        <v/>
      </c>
      <c r="E86" s="154" t="str">
        <f t="shared" si="36"/>
        <v/>
      </c>
      <c r="F86" s="154" t="str">
        <f t="shared" si="37"/>
        <v/>
      </c>
      <c r="G86" s="155" t="str">
        <f t="shared" si="38"/>
        <v/>
      </c>
      <c r="H86" s="156" t="str">
        <f t="shared" si="25"/>
        <v/>
      </c>
      <c r="I86" s="154" t="str">
        <f t="shared" si="39"/>
        <v/>
      </c>
      <c r="J86" s="157" t="str">
        <f t="shared" si="40"/>
        <v/>
      </c>
      <c r="K86" s="158" t="str">
        <f t="shared" si="4"/>
        <v/>
      </c>
      <c r="L86" s="159" t="str">
        <f t="shared" si="5"/>
        <v/>
      </c>
      <c r="M86" s="159" t="str">
        <f t="shared" si="6"/>
        <v/>
      </c>
      <c r="N86" s="159" t="str">
        <f t="shared" si="7"/>
        <v/>
      </c>
      <c r="O86" s="160" t="str">
        <f t="shared" si="8"/>
        <v/>
      </c>
      <c r="P86" s="161" t="str">
        <f t="shared" si="9"/>
        <v/>
      </c>
      <c r="Q86" s="161" t="str">
        <f t="shared" si="41"/>
        <v/>
      </c>
      <c r="R86" s="161"/>
      <c r="S86" s="161" t="str">
        <f t="shared" si="26"/>
        <v/>
      </c>
      <c r="T86" s="161" t="str">
        <f t="shared" si="11"/>
        <v/>
      </c>
      <c r="U86" s="161" t="str">
        <f t="shared" si="12"/>
        <v/>
      </c>
      <c r="V86" s="162" t="str">
        <f t="shared" si="27"/>
        <v/>
      </c>
      <c r="W86" s="157" t="str">
        <f t="shared" si="13"/>
        <v/>
      </c>
      <c r="X86" s="157" t="str">
        <f t="shared" si="14"/>
        <v/>
      </c>
      <c r="Y86" s="157"/>
      <c r="Z86" s="157">
        <f t="shared" si="15"/>
        <v>0</v>
      </c>
      <c r="AA86" s="161" t="str">
        <f t="shared" si="28"/>
        <v/>
      </c>
      <c r="AB86" s="161" t="str">
        <f t="shared" si="16"/>
        <v/>
      </c>
      <c r="AC86" s="163">
        <f t="shared" si="16"/>
        <v>0</v>
      </c>
      <c r="AD86" s="163" t="str">
        <f t="shared" si="16"/>
        <v/>
      </c>
      <c r="AE86" s="161" t="str">
        <f t="shared" si="17"/>
        <v/>
      </c>
      <c r="AF86" s="164">
        <f t="shared" si="29"/>
        <v>0</v>
      </c>
      <c r="AG86" s="165">
        <f t="shared" si="43"/>
        <v>0</v>
      </c>
      <c r="AH86" s="161">
        <f t="shared" si="44"/>
        <v>0</v>
      </c>
      <c r="AI86" s="33"/>
      <c r="AJ86" s="166">
        <f t="shared" si="30"/>
        <v>0</v>
      </c>
      <c r="AK86" s="167">
        <f t="shared" si="31"/>
        <v>0</v>
      </c>
      <c r="AL86" s="90"/>
      <c r="AM86" s="154" t="e">
        <f t="shared" si="32"/>
        <v>#VALUE!</v>
      </c>
      <c r="AN86" s="168" t="e">
        <f t="shared" si="20"/>
        <v>#VALUE!</v>
      </c>
      <c r="AO86" s="161" t="e">
        <f t="shared" ca="1" si="42"/>
        <v>#VALUE!</v>
      </c>
      <c r="AP86" s="161" t="e">
        <f t="shared" ca="1" si="33"/>
        <v>#VALUE!</v>
      </c>
      <c r="AQ86" s="155" t="e">
        <f t="shared" ca="1" si="21"/>
        <v>#VALUE!</v>
      </c>
      <c r="AR86" s="161">
        <f t="shared" ca="1" si="22"/>
        <v>0</v>
      </c>
      <c r="AS86" s="161" t="e">
        <f t="shared" ca="1" si="34"/>
        <v>#VALUE!</v>
      </c>
    </row>
    <row r="87" spans="1:45" ht="12.75" customHeight="1" outlineLevel="1" x14ac:dyDescent="0.3">
      <c r="A87" s="35" t="str">
        <f t="shared" si="35"/>
        <v/>
      </c>
      <c r="B87" s="35" t="str">
        <f t="shared" si="23"/>
        <v/>
      </c>
      <c r="C87" s="152" t="str">
        <f t="shared" si="24"/>
        <v/>
      </c>
      <c r="D87" s="153" t="str">
        <f t="shared" si="2"/>
        <v/>
      </c>
      <c r="E87" s="154" t="str">
        <f t="shared" si="36"/>
        <v/>
      </c>
      <c r="F87" s="154" t="str">
        <f t="shared" si="37"/>
        <v/>
      </c>
      <c r="G87" s="155" t="str">
        <f t="shared" si="38"/>
        <v/>
      </c>
      <c r="H87" s="156" t="str">
        <f t="shared" si="25"/>
        <v/>
      </c>
      <c r="I87" s="154" t="str">
        <f t="shared" si="39"/>
        <v/>
      </c>
      <c r="J87" s="157" t="str">
        <f t="shared" si="40"/>
        <v/>
      </c>
      <c r="K87" s="158" t="str">
        <f t="shared" si="4"/>
        <v/>
      </c>
      <c r="L87" s="159" t="str">
        <f t="shared" si="5"/>
        <v/>
      </c>
      <c r="M87" s="159" t="str">
        <f t="shared" si="6"/>
        <v/>
      </c>
      <c r="N87" s="159" t="str">
        <f t="shared" si="7"/>
        <v/>
      </c>
      <c r="O87" s="160" t="str">
        <f t="shared" si="8"/>
        <v/>
      </c>
      <c r="P87" s="161" t="str">
        <f t="shared" si="9"/>
        <v/>
      </c>
      <c r="Q87" s="161" t="str">
        <f t="shared" si="41"/>
        <v/>
      </c>
      <c r="R87" s="161"/>
      <c r="S87" s="161" t="str">
        <f t="shared" si="26"/>
        <v/>
      </c>
      <c r="T87" s="161" t="str">
        <f t="shared" si="11"/>
        <v/>
      </c>
      <c r="U87" s="161" t="str">
        <f t="shared" si="12"/>
        <v/>
      </c>
      <c r="V87" s="162" t="str">
        <f t="shared" si="27"/>
        <v/>
      </c>
      <c r="W87" s="157" t="str">
        <f t="shared" si="13"/>
        <v/>
      </c>
      <c r="X87" s="157" t="str">
        <f t="shared" si="14"/>
        <v/>
      </c>
      <c r="Y87" s="157"/>
      <c r="Z87" s="157">
        <f t="shared" si="15"/>
        <v>0</v>
      </c>
      <c r="AA87" s="161" t="str">
        <f t="shared" si="28"/>
        <v/>
      </c>
      <c r="AB87" s="161" t="str">
        <f t="shared" si="16"/>
        <v/>
      </c>
      <c r="AC87" s="163">
        <f t="shared" si="16"/>
        <v>0</v>
      </c>
      <c r="AD87" s="163" t="str">
        <f t="shared" si="16"/>
        <v/>
      </c>
      <c r="AE87" s="161" t="str">
        <f t="shared" si="17"/>
        <v/>
      </c>
      <c r="AF87" s="164">
        <f t="shared" si="29"/>
        <v>0</v>
      </c>
      <c r="AG87" s="165">
        <f t="shared" si="43"/>
        <v>0</v>
      </c>
      <c r="AH87" s="161">
        <f t="shared" si="44"/>
        <v>0</v>
      </c>
      <c r="AI87" s="33"/>
      <c r="AJ87" s="166">
        <f t="shared" si="30"/>
        <v>0</v>
      </c>
      <c r="AK87" s="167">
        <f t="shared" si="31"/>
        <v>0</v>
      </c>
      <c r="AL87" s="90"/>
      <c r="AM87" s="154" t="e">
        <f t="shared" si="32"/>
        <v>#VALUE!</v>
      </c>
      <c r="AN87" s="168" t="e">
        <f t="shared" si="20"/>
        <v>#VALUE!</v>
      </c>
      <c r="AO87" s="161" t="e">
        <f t="shared" ca="1" si="42"/>
        <v>#VALUE!</v>
      </c>
      <c r="AP87" s="161" t="e">
        <f t="shared" ca="1" si="33"/>
        <v>#VALUE!</v>
      </c>
      <c r="AQ87" s="155" t="e">
        <f t="shared" ca="1" si="21"/>
        <v>#VALUE!</v>
      </c>
      <c r="AR87" s="161">
        <f t="shared" ca="1" si="22"/>
        <v>0</v>
      </c>
      <c r="AS87" s="161" t="e">
        <f t="shared" ca="1" si="34"/>
        <v>#VALUE!</v>
      </c>
    </row>
    <row r="88" spans="1:45" ht="12.75" customHeight="1" outlineLevel="1" x14ac:dyDescent="0.3">
      <c r="A88" s="35" t="str">
        <f t="shared" si="35"/>
        <v/>
      </c>
      <c r="B88" s="35" t="str">
        <f t="shared" si="23"/>
        <v/>
      </c>
      <c r="C88" s="152" t="str">
        <f t="shared" si="24"/>
        <v/>
      </c>
      <c r="D88" s="153" t="str">
        <f t="shared" si="2"/>
        <v/>
      </c>
      <c r="E88" s="154" t="str">
        <f t="shared" si="36"/>
        <v/>
      </c>
      <c r="F88" s="154" t="str">
        <f t="shared" si="37"/>
        <v/>
      </c>
      <c r="G88" s="155" t="str">
        <f t="shared" si="38"/>
        <v/>
      </c>
      <c r="H88" s="156" t="str">
        <f t="shared" si="25"/>
        <v/>
      </c>
      <c r="I88" s="154" t="str">
        <f t="shared" si="39"/>
        <v/>
      </c>
      <c r="J88" s="157" t="str">
        <f t="shared" si="40"/>
        <v/>
      </c>
      <c r="K88" s="158" t="str">
        <f t="shared" si="4"/>
        <v/>
      </c>
      <c r="L88" s="159" t="str">
        <f t="shared" si="5"/>
        <v/>
      </c>
      <c r="M88" s="159" t="str">
        <f t="shared" si="6"/>
        <v/>
      </c>
      <c r="N88" s="159" t="str">
        <f t="shared" si="7"/>
        <v/>
      </c>
      <c r="O88" s="160" t="str">
        <f t="shared" si="8"/>
        <v/>
      </c>
      <c r="P88" s="161" t="str">
        <f t="shared" si="9"/>
        <v/>
      </c>
      <c r="Q88" s="161" t="str">
        <f t="shared" si="41"/>
        <v/>
      </c>
      <c r="R88" s="161"/>
      <c r="S88" s="161" t="str">
        <f t="shared" si="26"/>
        <v/>
      </c>
      <c r="T88" s="161" t="str">
        <f t="shared" si="11"/>
        <v/>
      </c>
      <c r="U88" s="161" t="str">
        <f t="shared" si="12"/>
        <v/>
      </c>
      <c r="V88" s="162" t="str">
        <f t="shared" si="27"/>
        <v/>
      </c>
      <c r="W88" s="157" t="str">
        <f t="shared" si="13"/>
        <v/>
      </c>
      <c r="X88" s="157" t="str">
        <f t="shared" si="14"/>
        <v/>
      </c>
      <c r="Y88" s="157"/>
      <c r="Z88" s="157">
        <f t="shared" si="15"/>
        <v>0</v>
      </c>
      <c r="AA88" s="161" t="str">
        <f t="shared" si="28"/>
        <v/>
      </c>
      <c r="AB88" s="161" t="str">
        <f t="shared" si="16"/>
        <v/>
      </c>
      <c r="AC88" s="163">
        <f t="shared" si="16"/>
        <v>0</v>
      </c>
      <c r="AD88" s="163" t="str">
        <f t="shared" si="16"/>
        <v/>
      </c>
      <c r="AE88" s="161" t="str">
        <f t="shared" si="17"/>
        <v/>
      </c>
      <c r="AF88" s="164">
        <f t="shared" si="29"/>
        <v>0</v>
      </c>
      <c r="AG88" s="165">
        <f t="shared" si="43"/>
        <v>0</v>
      </c>
      <c r="AH88" s="161">
        <f t="shared" si="44"/>
        <v>0</v>
      </c>
      <c r="AI88" s="33"/>
      <c r="AJ88" s="166">
        <f t="shared" si="30"/>
        <v>0</v>
      </c>
      <c r="AK88" s="167">
        <f t="shared" si="31"/>
        <v>0</v>
      </c>
      <c r="AL88" s="90"/>
      <c r="AM88" s="154" t="e">
        <f t="shared" si="32"/>
        <v>#VALUE!</v>
      </c>
      <c r="AN88" s="168" t="e">
        <f t="shared" si="20"/>
        <v>#VALUE!</v>
      </c>
      <c r="AO88" s="161" t="e">
        <f t="shared" ca="1" si="42"/>
        <v>#VALUE!</v>
      </c>
      <c r="AP88" s="161" t="e">
        <f t="shared" ca="1" si="33"/>
        <v>#VALUE!</v>
      </c>
      <c r="AQ88" s="155" t="e">
        <f t="shared" ca="1" si="21"/>
        <v>#VALUE!</v>
      </c>
      <c r="AR88" s="161">
        <f t="shared" ca="1" si="22"/>
        <v>0</v>
      </c>
      <c r="AS88" s="161" t="e">
        <f t="shared" ca="1" si="34"/>
        <v>#VALUE!</v>
      </c>
    </row>
    <row r="89" spans="1:45" ht="12.75" customHeight="1" outlineLevel="1" x14ac:dyDescent="0.3">
      <c r="A89" s="35" t="str">
        <f t="shared" si="35"/>
        <v/>
      </c>
      <c r="B89" s="35" t="str">
        <f t="shared" si="23"/>
        <v/>
      </c>
      <c r="C89" s="152" t="str">
        <f t="shared" si="24"/>
        <v/>
      </c>
      <c r="D89" s="153" t="str">
        <f t="shared" si="2"/>
        <v/>
      </c>
      <c r="E89" s="154" t="str">
        <f t="shared" si="36"/>
        <v/>
      </c>
      <c r="F89" s="154" t="str">
        <f t="shared" si="37"/>
        <v/>
      </c>
      <c r="G89" s="155" t="str">
        <f t="shared" si="38"/>
        <v/>
      </c>
      <c r="H89" s="156" t="str">
        <f t="shared" si="25"/>
        <v/>
      </c>
      <c r="I89" s="154" t="str">
        <f t="shared" si="39"/>
        <v/>
      </c>
      <c r="J89" s="157" t="str">
        <f t="shared" si="40"/>
        <v/>
      </c>
      <c r="K89" s="158" t="str">
        <f t="shared" si="4"/>
        <v/>
      </c>
      <c r="L89" s="159" t="str">
        <f t="shared" si="5"/>
        <v/>
      </c>
      <c r="M89" s="159" t="str">
        <f t="shared" si="6"/>
        <v/>
      </c>
      <c r="N89" s="159" t="str">
        <f t="shared" si="7"/>
        <v/>
      </c>
      <c r="O89" s="160" t="str">
        <f t="shared" si="8"/>
        <v/>
      </c>
      <c r="P89" s="161" t="str">
        <f t="shared" si="9"/>
        <v/>
      </c>
      <c r="Q89" s="161" t="str">
        <f t="shared" si="41"/>
        <v/>
      </c>
      <c r="R89" s="161"/>
      <c r="S89" s="161" t="str">
        <f t="shared" si="26"/>
        <v/>
      </c>
      <c r="T89" s="161" t="str">
        <f t="shared" si="11"/>
        <v/>
      </c>
      <c r="U89" s="161" t="str">
        <f t="shared" si="12"/>
        <v/>
      </c>
      <c r="V89" s="162" t="str">
        <f t="shared" si="27"/>
        <v/>
      </c>
      <c r="W89" s="157" t="str">
        <f t="shared" si="13"/>
        <v/>
      </c>
      <c r="X89" s="157" t="str">
        <f t="shared" si="14"/>
        <v/>
      </c>
      <c r="Y89" s="157"/>
      <c r="Z89" s="157">
        <f t="shared" si="15"/>
        <v>0</v>
      </c>
      <c r="AA89" s="161" t="str">
        <f t="shared" si="28"/>
        <v/>
      </c>
      <c r="AB89" s="161" t="str">
        <f t="shared" si="16"/>
        <v/>
      </c>
      <c r="AC89" s="163">
        <f t="shared" si="16"/>
        <v>0</v>
      </c>
      <c r="AD89" s="163" t="str">
        <f t="shared" si="16"/>
        <v/>
      </c>
      <c r="AE89" s="161" t="str">
        <f t="shared" si="17"/>
        <v/>
      </c>
      <c r="AF89" s="164">
        <f t="shared" si="29"/>
        <v>0</v>
      </c>
      <c r="AG89" s="165">
        <f t="shared" si="43"/>
        <v>0</v>
      </c>
      <c r="AH89" s="161">
        <f t="shared" si="44"/>
        <v>0</v>
      </c>
      <c r="AI89" s="33"/>
      <c r="AJ89" s="166">
        <f t="shared" si="30"/>
        <v>0</v>
      </c>
      <c r="AK89" s="167">
        <f t="shared" si="31"/>
        <v>0</v>
      </c>
      <c r="AL89" s="90"/>
      <c r="AM89" s="154" t="e">
        <f t="shared" si="32"/>
        <v>#VALUE!</v>
      </c>
      <c r="AN89" s="168" t="e">
        <f t="shared" si="20"/>
        <v>#VALUE!</v>
      </c>
      <c r="AO89" s="161" t="e">
        <f t="shared" ca="1" si="42"/>
        <v>#VALUE!</v>
      </c>
      <c r="AP89" s="161" t="e">
        <f t="shared" ca="1" si="33"/>
        <v>#VALUE!</v>
      </c>
      <c r="AQ89" s="155" t="e">
        <f t="shared" ca="1" si="21"/>
        <v>#VALUE!</v>
      </c>
      <c r="AR89" s="161">
        <f t="shared" ca="1" si="22"/>
        <v>0</v>
      </c>
      <c r="AS89" s="161" t="e">
        <f t="shared" ca="1" si="34"/>
        <v>#VALUE!</v>
      </c>
    </row>
    <row r="90" spans="1:45" ht="12.75" customHeight="1" outlineLevel="1" x14ac:dyDescent="0.3">
      <c r="A90" s="35" t="str">
        <f t="shared" si="35"/>
        <v/>
      </c>
      <c r="B90" s="35" t="str">
        <f t="shared" si="23"/>
        <v/>
      </c>
      <c r="C90" s="152" t="str">
        <f t="shared" si="24"/>
        <v/>
      </c>
      <c r="D90" s="153" t="str">
        <f t="shared" si="2"/>
        <v/>
      </c>
      <c r="E90" s="154" t="str">
        <f t="shared" si="36"/>
        <v/>
      </c>
      <c r="F90" s="154" t="str">
        <f t="shared" si="37"/>
        <v/>
      </c>
      <c r="G90" s="155" t="str">
        <f t="shared" si="38"/>
        <v/>
      </c>
      <c r="H90" s="156" t="str">
        <f t="shared" si="25"/>
        <v/>
      </c>
      <c r="I90" s="154" t="str">
        <f t="shared" si="39"/>
        <v/>
      </c>
      <c r="J90" s="157" t="str">
        <f t="shared" si="40"/>
        <v/>
      </c>
      <c r="K90" s="158" t="str">
        <f t="shared" si="4"/>
        <v/>
      </c>
      <c r="L90" s="159" t="str">
        <f t="shared" si="5"/>
        <v/>
      </c>
      <c r="M90" s="159" t="str">
        <f t="shared" si="6"/>
        <v/>
      </c>
      <c r="N90" s="159" t="str">
        <f t="shared" si="7"/>
        <v/>
      </c>
      <c r="O90" s="160" t="str">
        <f t="shared" si="8"/>
        <v/>
      </c>
      <c r="P90" s="161" t="str">
        <f t="shared" si="9"/>
        <v/>
      </c>
      <c r="Q90" s="161" t="str">
        <f t="shared" si="41"/>
        <v/>
      </c>
      <c r="R90" s="161"/>
      <c r="S90" s="161" t="str">
        <f t="shared" si="26"/>
        <v/>
      </c>
      <c r="T90" s="161" t="str">
        <f t="shared" si="11"/>
        <v/>
      </c>
      <c r="U90" s="161" t="str">
        <f t="shared" si="12"/>
        <v/>
      </c>
      <c r="V90" s="162" t="str">
        <f t="shared" si="27"/>
        <v/>
      </c>
      <c r="W90" s="157" t="str">
        <f t="shared" si="13"/>
        <v/>
      </c>
      <c r="X90" s="157" t="str">
        <f t="shared" si="14"/>
        <v/>
      </c>
      <c r="Y90" s="157"/>
      <c r="Z90" s="157">
        <f t="shared" si="15"/>
        <v>0</v>
      </c>
      <c r="AA90" s="161" t="str">
        <f t="shared" si="28"/>
        <v/>
      </c>
      <c r="AB90" s="161" t="str">
        <f t="shared" si="16"/>
        <v/>
      </c>
      <c r="AC90" s="163">
        <f t="shared" si="16"/>
        <v>0</v>
      </c>
      <c r="AD90" s="163" t="str">
        <f t="shared" si="16"/>
        <v/>
      </c>
      <c r="AE90" s="161" t="str">
        <f t="shared" si="17"/>
        <v/>
      </c>
      <c r="AF90" s="164">
        <f t="shared" si="29"/>
        <v>0</v>
      </c>
      <c r="AG90" s="165">
        <f t="shared" si="43"/>
        <v>0</v>
      </c>
      <c r="AH90" s="161">
        <f t="shared" si="44"/>
        <v>0</v>
      </c>
      <c r="AI90" s="33"/>
      <c r="AJ90" s="166">
        <f t="shared" si="30"/>
        <v>0</v>
      </c>
      <c r="AK90" s="167">
        <f t="shared" si="31"/>
        <v>0</v>
      </c>
      <c r="AL90" s="90"/>
      <c r="AM90" s="154" t="e">
        <f t="shared" si="32"/>
        <v>#VALUE!</v>
      </c>
      <c r="AN90" s="168" t="e">
        <f t="shared" si="20"/>
        <v>#VALUE!</v>
      </c>
      <c r="AO90" s="161" t="e">
        <f t="shared" ca="1" si="42"/>
        <v>#VALUE!</v>
      </c>
      <c r="AP90" s="161" t="e">
        <f t="shared" ca="1" si="33"/>
        <v>#VALUE!</v>
      </c>
      <c r="AQ90" s="155" t="e">
        <f t="shared" ca="1" si="21"/>
        <v>#VALUE!</v>
      </c>
      <c r="AR90" s="161">
        <f t="shared" ca="1" si="22"/>
        <v>0</v>
      </c>
      <c r="AS90" s="161" t="e">
        <f t="shared" ca="1" si="34"/>
        <v>#VALUE!</v>
      </c>
    </row>
    <row r="91" spans="1:45" ht="12.75" customHeight="1" outlineLevel="1" x14ac:dyDescent="0.3">
      <c r="A91" s="35" t="str">
        <f t="shared" si="35"/>
        <v/>
      </c>
      <c r="B91" s="35" t="str">
        <f t="shared" si="23"/>
        <v/>
      </c>
      <c r="C91" s="152" t="str">
        <f t="shared" si="24"/>
        <v/>
      </c>
      <c r="D91" s="153" t="str">
        <f t="shared" si="2"/>
        <v/>
      </c>
      <c r="E91" s="154" t="str">
        <f t="shared" si="36"/>
        <v/>
      </c>
      <c r="F91" s="154" t="str">
        <f t="shared" si="37"/>
        <v/>
      </c>
      <c r="G91" s="155" t="str">
        <f t="shared" si="38"/>
        <v/>
      </c>
      <c r="H91" s="156" t="str">
        <f t="shared" si="25"/>
        <v/>
      </c>
      <c r="I91" s="154" t="str">
        <f t="shared" si="39"/>
        <v/>
      </c>
      <c r="J91" s="157" t="str">
        <f t="shared" si="40"/>
        <v/>
      </c>
      <c r="K91" s="158" t="str">
        <f t="shared" si="4"/>
        <v/>
      </c>
      <c r="L91" s="159" t="str">
        <f t="shared" si="5"/>
        <v/>
      </c>
      <c r="M91" s="159" t="str">
        <f t="shared" si="6"/>
        <v/>
      </c>
      <c r="N91" s="159" t="str">
        <f t="shared" si="7"/>
        <v/>
      </c>
      <c r="O91" s="160" t="str">
        <f t="shared" si="8"/>
        <v/>
      </c>
      <c r="P91" s="161" t="str">
        <f t="shared" si="9"/>
        <v/>
      </c>
      <c r="Q91" s="161" t="str">
        <f t="shared" si="41"/>
        <v/>
      </c>
      <c r="R91" s="161"/>
      <c r="S91" s="161" t="str">
        <f t="shared" si="26"/>
        <v/>
      </c>
      <c r="T91" s="161" t="str">
        <f t="shared" si="11"/>
        <v/>
      </c>
      <c r="U91" s="161" t="str">
        <f t="shared" si="12"/>
        <v/>
      </c>
      <c r="V91" s="162" t="str">
        <f t="shared" si="27"/>
        <v/>
      </c>
      <c r="W91" s="157" t="str">
        <f t="shared" si="13"/>
        <v/>
      </c>
      <c r="X91" s="157" t="str">
        <f t="shared" si="14"/>
        <v/>
      </c>
      <c r="Y91" s="157"/>
      <c r="Z91" s="157">
        <f t="shared" si="15"/>
        <v>0</v>
      </c>
      <c r="AA91" s="161" t="str">
        <f t="shared" si="28"/>
        <v/>
      </c>
      <c r="AB91" s="161" t="str">
        <f t="shared" si="16"/>
        <v/>
      </c>
      <c r="AC91" s="163">
        <f t="shared" si="16"/>
        <v>0</v>
      </c>
      <c r="AD91" s="163" t="str">
        <f t="shared" si="16"/>
        <v/>
      </c>
      <c r="AE91" s="161" t="str">
        <f t="shared" si="17"/>
        <v/>
      </c>
      <c r="AF91" s="164">
        <f t="shared" si="29"/>
        <v>0</v>
      </c>
      <c r="AG91" s="165">
        <f t="shared" si="43"/>
        <v>0</v>
      </c>
      <c r="AH91" s="161">
        <f t="shared" si="44"/>
        <v>0</v>
      </c>
      <c r="AI91" s="33"/>
      <c r="AJ91" s="166">
        <f t="shared" si="30"/>
        <v>0</v>
      </c>
      <c r="AK91" s="167">
        <f t="shared" si="31"/>
        <v>0</v>
      </c>
      <c r="AL91" s="90"/>
      <c r="AM91" s="154" t="e">
        <f t="shared" si="32"/>
        <v>#VALUE!</v>
      </c>
      <c r="AN91" s="168" t="e">
        <f t="shared" si="20"/>
        <v>#VALUE!</v>
      </c>
      <c r="AO91" s="161" t="e">
        <f t="shared" ca="1" si="42"/>
        <v>#VALUE!</v>
      </c>
      <c r="AP91" s="161" t="e">
        <f t="shared" ca="1" si="33"/>
        <v>#VALUE!</v>
      </c>
      <c r="AQ91" s="155" t="e">
        <f t="shared" ca="1" si="21"/>
        <v>#VALUE!</v>
      </c>
      <c r="AR91" s="161">
        <f t="shared" ca="1" si="22"/>
        <v>0</v>
      </c>
      <c r="AS91" s="161" t="e">
        <f t="shared" ca="1" si="34"/>
        <v>#VALUE!</v>
      </c>
    </row>
    <row r="92" spans="1:45" ht="12.75" customHeight="1" outlineLevel="1" x14ac:dyDescent="0.3">
      <c r="A92" s="35" t="str">
        <f t="shared" si="35"/>
        <v/>
      </c>
      <c r="B92" s="35" t="str">
        <f t="shared" si="23"/>
        <v/>
      </c>
      <c r="C92" s="152" t="str">
        <f t="shared" si="24"/>
        <v/>
      </c>
      <c r="D92" s="153" t="str">
        <f t="shared" si="2"/>
        <v/>
      </c>
      <c r="E92" s="154" t="str">
        <f t="shared" si="36"/>
        <v/>
      </c>
      <c r="F92" s="154" t="str">
        <f t="shared" si="37"/>
        <v/>
      </c>
      <c r="G92" s="155" t="str">
        <f t="shared" si="38"/>
        <v/>
      </c>
      <c r="H92" s="156" t="str">
        <f t="shared" si="25"/>
        <v/>
      </c>
      <c r="I92" s="154" t="str">
        <f t="shared" si="39"/>
        <v/>
      </c>
      <c r="J92" s="157" t="str">
        <f t="shared" si="40"/>
        <v/>
      </c>
      <c r="K92" s="158" t="str">
        <f t="shared" si="4"/>
        <v/>
      </c>
      <c r="L92" s="159" t="str">
        <f t="shared" si="5"/>
        <v/>
      </c>
      <c r="M92" s="159" t="str">
        <f t="shared" si="6"/>
        <v/>
      </c>
      <c r="N92" s="159" t="str">
        <f t="shared" si="7"/>
        <v/>
      </c>
      <c r="O92" s="160" t="str">
        <f t="shared" si="8"/>
        <v/>
      </c>
      <c r="P92" s="161" t="str">
        <f t="shared" si="9"/>
        <v/>
      </c>
      <c r="Q92" s="161" t="str">
        <f t="shared" si="41"/>
        <v/>
      </c>
      <c r="R92" s="161"/>
      <c r="S92" s="161" t="str">
        <f t="shared" si="26"/>
        <v/>
      </c>
      <c r="T92" s="161" t="str">
        <f t="shared" si="11"/>
        <v/>
      </c>
      <c r="U92" s="161" t="str">
        <f t="shared" si="12"/>
        <v/>
      </c>
      <c r="V92" s="162" t="str">
        <f t="shared" si="27"/>
        <v/>
      </c>
      <c r="W92" s="157" t="str">
        <f t="shared" si="13"/>
        <v/>
      </c>
      <c r="X92" s="157" t="str">
        <f t="shared" si="14"/>
        <v/>
      </c>
      <c r="Y92" s="157"/>
      <c r="Z92" s="157">
        <f t="shared" si="15"/>
        <v>0</v>
      </c>
      <c r="AA92" s="161" t="str">
        <f t="shared" si="28"/>
        <v/>
      </c>
      <c r="AB92" s="161" t="str">
        <f t="shared" si="16"/>
        <v/>
      </c>
      <c r="AC92" s="163">
        <f t="shared" si="16"/>
        <v>0</v>
      </c>
      <c r="AD92" s="163" t="str">
        <f t="shared" si="16"/>
        <v/>
      </c>
      <c r="AE92" s="161" t="str">
        <f t="shared" si="17"/>
        <v/>
      </c>
      <c r="AF92" s="164">
        <f t="shared" si="29"/>
        <v>0</v>
      </c>
      <c r="AG92" s="165">
        <f t="shared" si="43"/>
        <v>0</v>
      </c>
      <c r="AH92" s="161">
        <f t="shared" si="44"/>
        <v>0</v>
      </c>
      <c r="AI92" s="33"/>
      <c r="AJ92" s="166">
        <f t="shared" si="30"/>
        <v>0</v>
      </c>
      <c r="AK92" s="167">
        <f t="shared" si="31"/>
        <v>0</v>
      </c>
      <c r="AL92" s="90"/>
      <c r="AM92" s="154" t="e">
        <f t="shared" si="32"/>
        <v>#VALUE!</v>
      </c>
      <c r="AN92" s="168" t="e">
        <f t="shared" si="20"/>
        <v>#VALUE!</v>
      </c>
      <c r="AO92" s="161" t="e">
        <f t="shared" ca="1" si="42"/>
        <v>#VALUE!</v>
      </c>
      <c r="AP92" s="161" t="e">
        <f t="shared" ca="1" si="33"/>
        <v>#VALUE!</v>
      </c>
      <c r="AQ92" s="155" t="e">
        <f t="shared" ca="1" si="21"/>
        <v>#VALUE!</v>
      </c>
      <c r="AR92" s="161">
        <f t="shared" ca="1" si="22"/>
        <v>0</v>
      </c>
      <c r="AS92" s="161" t="e">
        <f t="shared" ca="1" si="34"/>
        <v>#VALUE!</v>
      </c>
    </row>
    <row r="93" spans="1:45" ht="12.75" customHeight="1" outlineLevel="1" x14ac:dyDescent="0.3">
      <c r="A93" s="35" t="str">
        <f t="shared" si="35"/>
        <v/>
      </c>
      <c r="B93" s="35" t="str">
        <f t="shared" si="23"/>
        <v/>
      </c>
      <c r="C93" s="152" t="str">
        <f t="shared" si="24"/>
        <v/>
      </c>
      <c r="D93" s="153" t="str">
        <f t="shared" si="2"/>
        <v/>
      </c>
      <c r="E93" s="154" t="str">
        <f t="shared" si="36"/>
        <v/>
      </c>
      <c r="F93" s="154" t="str">
        <f t="shared" si="37"/>
        <v/>
      </c>
      <c r="G93" s="155" t="str">
        <f t="shared" si="38"/>
        <v/>
      </c>
      <c r="H93" s="156" t="str">
        <f t="shared" si="25"/>
        <v/>
      </c>
      <c r="I93" s="154" t="str">
        <f t="shared" si="39"/>
        <v/>
      </c>
      <c r="J93" s="157" t="str">
        <f t="shared" si="40"/>
        <v/>
      </c>
      <c r="K93" s="158" t="str">
        <f t="shared" si="4"/>
        <v/>
      </c>
      <c r="L93" s="159" t="str">
        <f t="shared" si="5"/>
        <v/>
      </c>
      <c r="M93" s="159" t="str">
        <f t="shared" si="6"/>
        <v/>
      </c>
      <c r="N93" s="159" t="str">
        <f t="shared" si="7"/>
        <v/>
      </c>
      <c r="O93" s="160" t="str">
        <f t="shared" si="8"/>
        <v/>
      </c>
      <c r="P93" s="161" t="str">
        <f t="shared" si="9"/>
        <v/>
      </c>
      <c r="Q93" s="161" t="str">
        <f t="shared" si="41"/>
        <v/>
      </c>
      <c r="R93" s="161"/>
      <c r="S93" s="161" t="str">
        <f t="shared" si="26"/>
        <v/>
      </c>
      <c r="T93" s="161" t="str">
        <f t="shared" si="11"/>
        <v/>
      </c>
      <c r="U93" s="161" t="str">
        <f t="shared" si="12"/>
        <v/>
      </c>
      <c r="V93" s="162" t="str">
        <f t="shared" si="27"/>
        <v/>
      </c>
      <c r="W93" s="157" t="str">
        <f t="shared" si="13"/>
        <v/>
      </c>
      <c r="X93" s="157" t="str">
        <f t="shared" si="14"/>
        <v/>
      </c>
      <c r="Y93" s="157"/>
      <c r="Z93" s="157">
        <f t="shared" si="15"/>
        <v>0</v>
      </c>
      <c r="AA93" s="161" t="str">
        <f t="shared" si="28"/>
        <v/>
      </c>
      <c r="AB93" s="161" t="str">
        <f t="shared" si="16"/>
        <v/>
      </c>
      <c r="AC93" s="163">
        <f t="shared" si="16"/>
        <v>0</v>
      </c>
      <c r="AD93" s="163" t="str">
        <f t="shared" si="16"/>
        <v/>
      </c>
      <c r="AE93" s="161" t="str">
        <f t="shared" si="17"/>
        <v/>
      </c>
      <c r="AF93" s="164">
        <f t="shared" si="29"/>
        <v>0</v>
      </c>
      <c r="AG93" s="165">
        <f t="shared" si="43"/>
        <v>0</v>
      </c>
      <c r="AH93" s="161">
        <f t="shared" si="44"/>
        <v>0</v>
      </c>
      <c r="AI93" s="33"/>
      <c r="AJ93" s="166">
        <f t="shared" si="30"/>
        <v>0</v>
      </c>
      <c r="AK93" s="167">
        <f t="shared" si="31"/>
        <v>0</v>
      </c>
      <c r="AL93" s="90"/>
      <c r="AM93" s="154" t="e">
        <f t="shared" si="32"/>
        <v>#VALUE!</v>
      </c>
      <c r="AN93" s="168" t="e">
        <f t="shared" si="20"/>
        <v>#VALUE!</v>
      </c>
      <c r="AO93" s="161" t="e">
        <f t="shared" ca="1" si="42"/>
        <v>#VALUE!</v>
      </c>
      <c r="AP93" s="161" t="e">
        <f t="shared" ca="1" si="33"/>
        <v>#VALUE!</v>
      </c>
      <c r="AQ93" s="155" t="e">
        <f t="shared" ca="1" si="21"/>
        <v>#VALUE!</v>
      </c>
      <c r="AR93" s="161">
        <f t="shared" ca="1" si="22"/>
        <v>0</v>
      </c>
      <c r="AS93" s="161" t="e">
        <f t="shared" ca="1" si="34"/>
        <v>#VALUE!</v>
      </c>
    </row>
    <row r="94" spans="1:45" ht="12.75" customHeight="1" outlineLevel="1" x14ac:dyDescent="0.3">
      <c r="A94" s="35" t="str">
        <f t="shared" si="35"/>
        <v/>
      </c>
      <c r="B94" s="35" t="str">
        <f t="shared" si="23"/>
        <v/>
      </c>
      <c r="C94" s="152" t="str">
        <f t="shared" si="24"/>
        <v/>
      </c>
      <c r="D94" s="153" t="str">
        <f t="shared" si="2"/>
        <v/>
      </c>
      <c r="E94" s="154" t="str">
        <f t="shared" si="36"/>
        <v/>
      </c>
      <c r="F94" s="154" t="str">
        <f t="shared" si="37"/>
        <v/>
      </c>
      <c r="G94" s="155" t="str">
        <f t="shared" si="38"/>
        <v/>
      </c>
      <c r="H94" s="156" t="str">
        <f t="shared" si="25"/>
        <v/>
      </c>
      <c r="I94" s="154" t="str">
        <f t="shared" si="39"/>
        <v/>
      </c>
      <c r="J94" s="157" t="str">
        <f t="shared" si="40"/>
        <v/>
      </c>
      <c r="K94" s="158" t="str">
        <f t="shared" si="4"/>
        <v/>
      </c>
      <c r="L94" s="159" t="str">
        <f t="shared" si="5"/>
        <v/>
      </c>
      <c r="M94" s="159" t="str">
        <f t="shared" si="6"/>
        <v/>
      </c>
      <c r="N94" s="159" t="str">
        <f t="shared" si="7"/>
        <v/>
      </c>
      <c r="O94" s="160" t="str">
        <f t="shared" si="8"/>
        <v/>
      </c>
      <c r="P94" s="161" t="str">
        <f t="shared" si="9"/>
        <v/>
      </c>
      <c r="Q94" s="161" t="str">
        <f t="shared" si="41"/>
        <v/>
      </c>
      <c r="R94" s="161"/>
      <c r="S94" s="161" t="str">
        <f t="shared" si="26"/>
        <v/>
      </c>
      <c r="T94" s="161" t="str">
        <f t="shared" si="11"/>
        <v/>
      </c>
      <c r="U94" s="161" t="str">
        <f t="shared" si="12"/>
        <v/>
      </c>
      <c r="V94" s="162" t="str">
        <f t="shared" si="27"/>
        <v/>
      </c>
      <c r="W94" s="157" t="str">
        <f t="shared" si="13"/>
        <v/>
      </c>
      <c r="X94" s="157" t="str">
        <f t="shared" si="14"/>
        <v/>
      </c>
      <c r="Y94" s="157"/>
      <c r="Z94" s="157">
        <f t="shared" si="15"/>
        <v>0</v>
      </c>
      <c r="AA94" s="161" t="str">
        <f t="shared" si="28"/>
        <v/>
      </c>
      <c r="AB94" s="161" t="str">
        <f t="shared" si="16"/>
        <v/>
      </c>
      <c r="AC94" s="163">
        <f t="shared" si="16"/>
        <v>0</v>
      </c>
      <c r="AD94" s="163" t="str">
        <f t="shared" si="16"/>
        <v/>
      </c>
      <c r="AE94" s="161" t="str">
        <f t="shared" si="17"/>
        <v/>
      </c>
      <c r="AF94" s="164">
        <f t="shared" si="29"/>
        <v>0</v>
      </c>
      <c r="AG94" s="165">
        <f t="shared" si="43"/>
        <v>0</v>
      </c>
      <c r="AH94" s="161">
        <f t="shared" si="44"/>
        <v>0</v>
      </c>
      <c r="AI94" s="33"/>
      <c r="AJ94" s="166">
        <f t="shared" si="30"/>
        <v>0</v>
      </c>
      <c r="AK94" s="167">
        <f t="shared" si="31"/>
        <v>0</v>
      </c>
      <c r="AL94" s="90"/>
      <c r="AM94" s="154" t="e">
        <f t="shared" si="32"/>
        <v>#VALUE!</v>
      </c>
      <c r="AN94" s="168" t="e">
        <f t="shared" si="20"/>
        <v>#VALUE!</v>
      </c>
      <c r="AO94" s="161" t="e">
        <f t="shared" ca="1" si="42"/>
        <v>#VALUE!</v>
      </c>
      <c r="AP94" s="161" t="e">
        <f t="shared" ca="1" si="33"/>
        <v>#VALUE!</v>
      </c>
      <c r="AQ94" s="155" t="e">
        <f t="shared" ca="1" si="21"/>
        <v>#VALUE!</v>
      </c>
      <c r="AR94" s="161">
        <f t="shared" ca="1" si="22"/>
        <v>0</v>
      </c>
      <c r="AS94" s="161" t="e">
        <f t="shared" ca="1" si="34"/>
        <v>#VALUE!</v>
      </c>
    </row>
    <row r="95" spans="1:45" ht="12.75" customHeight="1" outlineLevel="1" x14ac:dyDescent="0.3">
      <c r="A95" s="35" t="str">
        <f t="shared" si="35"/>
        <v/>
      </c>
      <c r="B95" s="35" t="str">
        <f t="shared" si="23"/>
        <v/>
      </c>
      <c r="C95" s="152" t="str">
        <f t="shared" si="24"/>
        <v/>
      </c>
      <c r="D95" s="153" t="str">
        <f t="shared" si="2"/>
        <v/>
      </c>
      <c r="E95" s="154" t="str">
        <f t="shared" si="36"/>
        <v/>
      </c>
      <c r="F95" s="154" t="str">
        <f t="shared" si="37"/>
        <v/>
      </c>
      <c r="G95" s="155" t="str">
        <f t="shared" si="38"/>
        <v/>
      </c>
      <c r="H95" s="156" t="str">
        <f t="shared" si="25"/>
        <v/>
      </c>
      <c r="I95" s="154" t="str">
        <f t="shared" si="39"/>
        <v/>
      </c>
      <c r="J95" s="157" t="str">
        <f t="shared" si="40"/>
        <v/>
      </c>
      <c r="K95" s="158" t="str">
        <f t="shared" si="4"/>
        <v/>
      </c>
      <c r="L95" s="159" t="str">
        <f t="shared" si="5"/>
        <v/>
      </c>
      <c r="M95" s="159" t="str">
        <f t="shared" si="6"/>
        <v/>
      </c>
      <c r="N95" s="159" t="str">
        <f t="shared" si="7"/>
        <v/>
      </c>
      <c r="O95" s="160" t="str">
        <f t="shared" si="8"/>
        <v/>
      </c>
      <c r="P95" s="161" t="str">
        <f t="shared" si="9"/>
        <v/>
      </c>
      <c r="Q95" s="161" t="str">
        <f t="shared" si="41"/>
        <v/>
      </c>
      <c r="R95" s="161"/>
      <c r="S95" s="161" t="str">
        <f t="shared" si="26"/>
        <v/>
      </c>
      <c r="T95" s="161" t="str">
        <f t="shared" si="11"/>
        <v/>
      </c>
      <c r="U95" s="161" t="str">
        <f t="shared" si="12"/>
        <v/>
      </c>
      <c r="V95" s="162" t="str">
        <f t="shared" si="27"/>
        <v/>
      </c>
      <c r="W95" s="157" t="str">
        <f t="shared" si="13"/>
        <v/>
      </c>
      <c r="X95" s="157" t="str">
        <f t="shared" si="14"/>
        <v/>
      </c>
      <c r="Y95" s="157"/>
      <c r="Z95" s="157">
        <f t="shared" si="15"/>
        <v>0</v>
      </c>
      <c r="AA95" s="161" t="str">
        <f t="shared" si="28"/>
        <v/>
      </c>
      <c r="AB95" s="161" t="str">
        <f t="shared" si="16"/>
        <v/>
      </c>
      <c r="AC95" s="163">
        <f t="shared" si="16"/>
        <v>0</v>
      </c>
      <c r="AD95" s="163" t="str">
        <f t="shared" si="16"/>
        <v/>
      </c>
      <c r="AE95" s="161" t="str">
        <f t="shared" si="17"/>
        <v/>
      </c>
      <c r="AF95" s="164">
        <f t="shared" si="29"/>
        <v>0</v>
      </c>
      <c r="AG95" s="165">
        <f t="shared" si="43"/>
        <v>0</v>
      </c>
      <c r="AH95" s="161">
        <f t="shared" si="44"/>
        <v>0</v>
      </c>
      <c r="AI95" s="33"/>
      <c r="AJ95" s="166">
        <f t="shared" si="30"/>
        <v>0</v>
      </c>
      <c r="AK95" s="167">
        <f t="shared" si="31"/>
        <v>0</v>
      </c>
      <c r="AL95" s="90"/>
      <c r="AM95" s="154" t="e">
        <f t="shared" si="32"/>
        <v>#VALUE!</v>
      </c>
      <c r="AN95" s="168" t="e">
        <f t="shared" si="20"/>
        <v>#VALUE!</v>
      </c>
      <c r="AO95" s="161" t="e">
        <f t="shared" ca="1" si="42"/>
        <v>#VALUE!</v>
      </c>
      <c r="AP95" s="161" t="e">
        <f t="shared" ca="1" si="33"/>
        <v>#VALUE!</v>
      </c>
      <c r="AQ95" s="155" t="e">
        <f t="shared" ca="1" si="21"/>
        <v>#VALUE!</v>
      </c>
      <c r="AR95" s="161">
        <f t="shared" ca="1" si="22"/>
        <v>0</v>
      </c>
      <c r="AS95" s="161" t="e">
        <f t="shared" ca="1" si="34"/>
        <v>#VALUE!</v>
      </c>
    </row>
    <row r="96" spans="1:45" ht="12.75" customHeight="1" outlineLevel="1" x14ac:dyDescent="0.3">
      <c r="A96" s="35" t="str">
        <f t="shared" si="35"/>
        <v/>
      </c>
      <c r="B96" s="35" t="str">
        <f t="shared" si="23"/>
        <v/>
      </c>
      <c r="C96" s="152" t="str">
        <f t="shared" si="24"/>
        <v/>
      </c>
      <c r="D96" s="153" t="str">
        <f t="shared" si="2"/>
        <v/>
      </c>
      <c r="E96" s="154" t="str">
        <f t="shared" si="36"/>
        <v/>
      </c>
      <c r="F96" s="154" t="str">
        <f t="shared" si="37"/>
        <v/>
      </c>
      <c r="G96" s="155" t="str">
        <f t="shared" si="38"/>
        <v/>
      </c>
      <c r="H96" s="156" t="str">
        <f t="shared" si="25"/>
        <v/>
      </c>
      <c r="I96" s="154" t="str">
        <f t="shared" si="39"/>
        <v/>
      </c>
      <c r="J96" s="157" t="str">
        <f t="shared" si="40"/>
        <v/>
      </c>
      <c r="K96" s="158" t="str">
        <f t="shared" si="4"/>
        <v/>
      </c>
      <c r="L96" s="159" t="str">
        <f t="shared" si="5"/>
        <v/>
      </c>
      <c r="M96" s="159" t="str">
        <f t="shared" si="6"/>
        <v/>
      </c>
      <c r="N96" s="159" t="str">
        <f t="shared" si="7"/>
        <v/>
      </c>
      <c r="O96" s="160" t="str">
        <f t="shared" si="8"/>
        <v/>
      </c>
      <c r="P96" s="161" t="str">
        <f t="shared" si="9"/>
        <v/>
      </c>
      <c r="Q96" s="161" t="str">
        <f t="shared" si="41"/>
        <v/>
      </c>
      <c r="R96" s="161"/>
      <c r="S96" s="161" t="str">
        <f t="shared" si="26"/>
        <v/>
      </c>
      <c r="T96" s="161" t="str">
        <f t="shared" si="11"/>
        <v/>
      </c>
      <c r="U96" s="161" t="str">
        <f t="shared" si="12"/>
        <v/>
      </c>
      <c r="V96" s="162" t="str">
        <f t="shared" si="27"/>
        <v/>
      </c>
      <c r="W96" s="157" t="str">
        <f t="shared" si="13"/>
        <v/>
      </c>
      <c r="X96" s="157" t="str">
        <f t="shared" si="14"/>
        <v/>
      </c>
      <c r="Y96" s="157"/>
      <c r="Z96" s="157">
        <f t="shared" si="15"/>
        <v>0</v>
      </c>
      <c r="AA96" s="161" t="str">
        <f t="shared" si="28"/>
        <v/>
      </c>
      <c r="AB96" s="161" t="str">
        <f t="shared" si="16"/>
        <v/>
      </c>
      <c r="AC96" s="163">
        <f t="shared" si="16"/>
        <v>0</v>
      </c>
      <c r="AD96" s="163" t="str">
        <f t="shared" si="16"/>
        <v/>
      </c>
      <c r="AE96" s="161" t="str">
        <f t="shared" si="17"/>
        <v/>
      </c>
      <c r="AF96" s="164">
        <f t="shared" si="29"/>
        <v>0</v>
      </c>
      <c r="AG96" s="165">
        <f t="shared" si="43"/>
        <v>0</v>
      </c>
      <c r="AH96" s="161">
        <f t="shared" si="44"/>
        <v>0</v>
      </c>
      <c r="AI96" s="33"/>
      <c r="AJ96" s="166">
        <f t="shared" si="30"/>
        <v>0</v>
      </c>
      <c r="AK96" s="167">
        <f t="shared" si="31"/>
        <v>0</v>
      </c>
      <c r="AL96" s="90"/>
      <c r="AM96" s="154" t="e">
        <f t="shared" si="32"/>
        <v>#VALUE!</v>
      </c>
      <c r="AN96" s="168" t="e">
        <f t="shared" si="20"/>
        <v>#VALUE!</v>
      </c>
      <c r="AO96" s="161" t="e">
        <f t="shared" ca="1" si="42"/>
        <v>#VALUE!</v>
      </c>
      <c r="AP96" s="161" t="e">
        <f t="shared" ca="1" si="33"/>
        <v>#VALUE!</v>
      </c>
      <c r="AQ96" s="155" t="e">
        <f t="shared" ca="1" si="21"/>
        <v>#VALUE!</v>
      </c>
      <c r="AR96" s="161">
        <f t="shared" ca="1" si="22"/>
        <v>0</v>
      </c>
      <c r="AS96" s="161" t="e">
        <f t="shared" ca="1" si="34"/>
        <v>#VALUE!</v>
      </c>
    </row>
    <row r="97" spans="1:45" ht="12.75" customHeight="1" outlineLevel="1" x14ac:dyDescent="0.3">
      <c r="A97" s="35" t="str">
        <f t="shared" si="35"/>
        <v/>
      </c>
      <c r="B97" s="35" t="str">
        <f t="shared" si="23"/>
        <v/>
      </c>
      <c r="C97" s="152" t="str">
        <f t="shared" si="24"/>
        <v/>
      </c>
      <c r="D97" s="153" t="str">
        <f t="shared" ref="D97:D160" si="45">IF(B97="","",IF(OR(MONTH(C97)=$H$18,MONTH(C97)=$H$19),"D",""))</f>
        <v/>
      </c>
      <c r="E97" s="154" t="str">
        <f t="shared" si="36"/>
        <v/>
      </c>
      <c r="F97" s="154" t="str">
        <f t="shared" si="37"/>
        <v/>
      </c>
      <c r="G97" s="155" t="str">
        <f t="shared" si="38"/>
        <v/>
      </c>
      <c r="H97" s="156" t="str">
        <f t="shared" si="25"/>
        <v/>
      </c>
      <c r="I97" s="154" t="str">
        <f t="shared" si="39"/>
        <v/>
      </c>
      <c r="J97" s="157" t="str">
        <f t="shared" si="40"/>
        <v/>
      </c>
      <c r="K97" s="158" t="str">
        <f t="shared" ref="K97:K160" si="46">IF(B97="","",IF((IF(ISERROR(MATCH(MONTH(C97),$H$18:$H$19,0))=FALSE,$J$24 + $Q$29,0) + $J$24+$Q$29+$S$27)-L97&lt;0,0.01,IF(ISERROR(MATCH(MONTH(C97),$H$18:$H$19,0))=FALSE,$J$24 + $Q$29,0)+ ($J$24+$Q$29+$S$27)-L97)- R97 -S97-Q97)</f>
        <v/>
      </c>
      <c r="L97" s="159" t="str">
        <f t="shared" ref="L97:L160" si="47">IF(B97="","",IF($J$24+$Q$29&lt;ROUND(ROUND(J97*(((1+(H97/100))^(I97/G97))-1),4),2),$J$24+$Q$29 +-0.01,IF(ROUND(ROUND(J97*(((1+(H97/100))^(I97/G97))-1),4),2)&gt;$J$24,$J$24+ -0.01,ROUND(ROUND(J97*(((1+(H97/100))^(I97/G97))-1),4),2))))</f>
        <v/>
      </c>
      <c r="M97" s="159" t="str">
        <f t="shared" ref="M97:M160" si="48">IF(B97="","",IF(ISERROR(MATCH(MONTH(C97),$H$18:$H$19,0))=FALSE,$J$23,0)  + $J$23)</f>
        <v/>
      </c>
      <c r="N97" s="159" t="str">
        <f t="shared" ref="N97:N160" si="49">IF(B97="","",L97+M97)</f>
        <v/>
      </c>
      <c r="O97" s="160" t="str">
        <f t="shared" ref="O97:O160" si="50">IF(B97="","",K97+N97)</f>
        <v/>
      </c>
      <c r="P97" s="161" t="str">
        <f t="shared" ref="P97:P160" si="51">IF(B97="","",$J$27)</f>
        <v/>
      </c>
      <c r="Q97" s="161" t="str">
        <f t="shared" si="41"/>
        <v/>
      </c>
      <c r="R97" s="161"/>
      <c r="S97" s="161" t="str">
        <f t="shared" si="26"/>
        <v/>
      </c>
      <c r="T97" s="161" t="str">
        <f t="shared" ref="T97:T160" si="52">IF(B97="","",Q97+R97+S97)</f>
        <v/>
      </c>
      <c r="U97" s="161" t="str">
        <f t="shared" ref="U97:U160" si="53">IF(B97="","",$J$28)</f>
        <v/>
      </c>
      <c r="V97" s="162" t="str">
        <f t="shared" si="27"/>
        <v/>
      </c>
      <c r="W97" s="157" t="str">
        <f t="shared" ref="W97:W160" si="54">IF(B97="","",(ROUND(J97-K97,2)))</f>
        <v/>
      </c>
      <c r="X97" s="157" t="str">
        <f t="shared" ref="X97:X160" si="55">IF(B97="","",IF(ROUND(ROUND(J97*(((1+(H97/100))^(I97/G97))-1),4),2) - $J$24&lt;0,0,ROUND(ROUND(J97*(((1+(H97/100))^(I97/G97))-1),4),2) - $J$24))</f>
        <v/>
      </c>
      <c r="Y97" s="157"/>
      <c r="Z97" s="157">
        <f t="shared" ref="Z97:Z160" si="56">SUM(K97:M97)</f>
        <v>0</v>
      </c>
      <c r="AA97" s="161" t="str">
        <f t="shared" si="28"/>
        <v/>
      </c>
      <c r="AB97" s="161" t="str">
        <f t="shared" ref="AB97:AD160" si="57">+Q97</f>
        <v/>
      </c>
      <c r="AC97" s="163">
        <f t="shared" si="57"/>
        <v>0</v>
      </c>
      <c r="AD97" s="163" t="str">
        <f t="shared" si="57"/>
        <v/>
      </c>
      <c r="AE97" s="161" t="str">
        <f t="shared" ref="AE97:AE160" si="58">IFERROR(AA97+K97 + P97 + U97+AB97 + M97 + AC97 + AD97,"")</f>
        <v/>
      </c>
      <c r="AF97" s="164">
        <f t="shared" si="29"/>
        <v>0</v>
      </c>
      <c r="AG97" s="165">
        <f t="shared" si="43"/>
        <v>0</v>
      </c>
      <c r="AH97" s="161">
        <f t="shared" si="44"/>
        <v>0</v>
      </c>
      <c r="AI97" s="33"/>
      <c r="AJ97" s="166">
        <f t="shared" si="30"/>
        <v>0</v>
      </c>
      <c r="AK97" s="167">
        <f t="shared" si="31"/>
        <v>0</v>
      </c>
      <c r="AL97" s="90"/>
      <c r="AM97" s="154" t="e">
        <f t="shared" si="32"/>
        <v>#VALUE!</v>
      </c>
      <c r="AN97" s="168" t="e">
        <f t="shared" ref="AN97:AN160" si="59">(1/((1+($J$8/100))^(AM97/$Q$9))*1) * IF(D97="D",2,1)</f>
        <v>#VALUE!</v>
      </c>
      <c r="AO97" s="161" t="e">
        <f t="shared" ca="1" si="42"/>
        <v>#VALUE!</v>
      </c>
      <c r="AP97" s="161" t="e">
        <f t="shared" ca="1" si="33"/>
        <v>#VALUE!</v>
      </c>
      <c r="AQ97" s="155" t="e">
        <f t="shared" ref="AQ97:AQ160" ca="1" si="60">(((1+($J$8/100))^((K97)/$Q$9))-1)*AO97</f>
        <v>#VALUE!</v>
      </c>
      <c r="AR97" s="161">
        <f t="shared" ref="AR97:AR160" ca="1" si="61">IF(D97="D",$K$23,0)+ $K$23</f>
        <v>0</v>
      </c>
      <c r="AS97" s="161" t="e">
        <f t="shared" ca="1" si="34"/>
        <v>#VALUE!</v>
      </c>
    </row>
    <row r="98" spans="1:45" ht="12.75" customHeight="1" outlineLevel="1" x14ac:dyDescent="0.3">
      <c r="A98" s="35" t="str">
        <f t="shared" si="35"/>
        <v/>
      </c>
      <c r="B98" s="35" t="str">
        <f t="shared" ref="B98:B161" si="62">IF(A98="","",IF(A98&lt;=$H$22,0,1))</f>
        <v/>
      </c>
      <c r="C98" s="152" t="str">
        <f t="shared" ref="C98:C161" si="63">IF(B98="","",IF(OR(MONTH(EDATE($Q$6,E98))=$H$16,MONTH(EDATE($Q$6,E98))=$H$17),IF(ABS($H$17-$H$16)=1,EDATE($Q$6,E98+2),EDATE($Q$6,E98+1)),EDATE($Q$6,E98)))</f>
        <v/>
      </c>
      <c r="D98" s="153" t="str">
        <f t="shared" si="45"/>
        <v/>
      </c>
      <c r="E98" s="154" t="str">
        <f t="shared" si="36"/>
        <v/>
      </c>
      <c r="F98" s="154" t="str">
        <f t="shared" si="37"/>
        <v/>
      </c>
      <c r="G98" s="155" t="str">
        <f t="shared" si="38"/>
        <v/>
      </c>
      <c r="H98" s="156" t="str">
        <f t="shared" ref="H98:H161" si="64">IF(B98="","",$H$10)</f>
        <v/>
      </c>
      <c r="I98" s="154" t="str">
        <f t="shared" si="39"/>
        <v/>
      </c>
      <c r="J98" s="157" t="str">
        <f t="shared" si="40"/>
        <v/>
      </c>
      <c r="K98" s="158" t="str">
        <f t="shared" si="46"/>
        <v/>
      </c>
      <c r="L98" s="159" t="str">
        <f t="shared" si="47"/>
        <v/>
      </c>
      <c r="M98" s="159" t="str">
        <f t="shared" si="48"/>
        <v/>
      </c>
      <c r="N98" s="159" t="str">
        <f t="shared" si="49"/>
        <v/>
      </c>
      <c r="O98" s="160" t="str">
        <f t="shared" si="50"/>
        <v/>
      </c>
      <c r="P98" s="161" t="str">
        <f t="shared" si="51"/>
        <v/>
      </c>
      <c r="Q98" s="161" t="str">
        <f t="shared" si="41"/>
        <v/>
      </c>
      <c r="R98" s="161"/>
      <c r="S98" s="161" t="str">
        <f t="shared" ref="S98:S161" si="65">IF(B98="","",IF(E98-E97&gt;1,ROUNDDOWN($J98*$H$9/30*(DATE(YEAR($C98),MONTH($C98)-1,DAY($C98))-C97),2),0))</f>
        <v/>
      </c>
      <c r="T98" s="161" t="str">
        <f t="shared" si="52"/>
        <v/>
      </c>
      <c r="U98" s="161" t="str">
        <f t="shared" si="53"/>
        <v/>
      </c>
      <c r="V98" s="162" t="str">
        <f t="shared" ref="V98:V161" si="66">IF(B98="","",O98+P98+Q98+R98+S98+U98)</f>
        <v/>
      </c>
      <c r="W98" s="157" t="str">
        <f t="shared" si="54"/>
        <v/>
      </c>
      <c r="X98" s="157" t="str">
        <f t="shared" si="55"/>
        <v/>
      </c>
      <c r="Y98" s="157"/>
      <c r="Z98" s="157">
        <f t="shared" si="56"/>
        <v>0</v>
      </c>
      <c r="AA98" s="161" t="str">
        <f t="shared" ref="AA98:AA161" si="67">+L98</f>
        <v/>
      </c>
      <c r="AB98" s="161" t="str">
        <f t="shared" si="57"/>
        <v/>
      </c>
      <c r="AC98" s="163">
        <f t="shared" si="57"/>
        <v>0</v>
      </c>
      <c r="AD98" s="163" t="str">
        <f t="shared" si="57"/>
        <v/>
      </c>
      <c r="AE98" s="161" t="str">
        <f t="shared" si="58"/>
        <v/>
      </c>
      <c r="AF98" s="164">
        <f t="shared" ref="AF98:AF161" si="68">IFERROR(IF(D98="D",$J$24*2,$J$24)+Q98,0)</f>
        <v>0</v>
      </c>
      <c r="AG98" s="165">
        <f t="shared" si="43"/>
        <v>0</v>
      </c>
      <c r="AH98" s="161">
        <f t="shared" si="44"/>
        <v>0</v>
      </c>
      <c r="AI98" s="33"/>
      <c r="AJ98" s="166">
        <f t="shared" ref="AJ98:AJ161" si="69">+IFERROR(AE98-V98,0)</f>
        <v>0</v>
      </c>
      <c r="AK98" s="167">
        <f t="shared" ref="AK98:AK161" si="70">+IFERROR(AA98-L98,0)</f>
        <v>0</v>
      </c>
      <c r="AL98" s="90"/>
      <c r="AM98" s="154" t="e">
        <f t="shared" ref="AM98:AM161" si="71">I98 + AM97</f>
        <v>#VALUE!</v>
      </c>
      <c r="AN98" s="168" t="e">
        <f t="shared" si="59"/>
        <v>#VALUE!</v>
      </c>
      <c r="AO98" s="161" t="e">
        <f t="shared" ca="1" si="42"/>
        <v>#VALUE!</v>
      </c>
      <c r="AP98" s="161" t="e">
        <f t="shared" ref="AP98:AP161" ca="1" si="72">AR98-AQ98</f>
        <v>#VALUE!</v>
      </c>
      <c r="AQ98" s="155" t="e">
        <f t="shared" ca="1" si="60"/>
        <v>#VALUE!</v>
      </c>
      <c r="AR98" s="161">
        <f t="shared" ca="1" si="61"/>
        <v>0</v>
      </c>
      <c r="AS98" s="161" t="e">
        <f t="shared" ref="AS98:AS161" ca="1" si="73">AO98-AP98</f>
        <v>#VALUE!</v>
      </c>
    </row>
    <row r="99" spans="1:45" ht="12.75" customHeight="1" outlineLevel="1" x14ac:dyDescent="0.3">
      <c r="A99" s="35" t="str">
        <f t="shared" ref="A99:A162" si="74">+IF(A98&gt;=$H$14,"",A98+1)</f>
        <v/>
      </c>
      <c r="B99" s="35" t="str">
        <f t="shared" si="62"/>
        <v/>
      </c>
      <c r="C99" s="152" t="str">
        <f t="shared" si="63"/>
        <v/>
      </c>
      <c r="D99" s="153" t="str">
        <f t="shared" si="45"/>
        <v/>
      </c>
      <c r="E99" s="154" t="str">
        <f t="shared" ref="E99:E162" si="75">+IF(B99="","",IF(OR(MONTH(DATE(YEAR(C98)+0.0833333333333333,MONTH(C98)+1,DAY(C98)))=$H$16,MONTH(DATE(YEAR(C98)+0.5,MONTH(C98)+1,DAY(C98)))=$H$17),IF(ABS($H$17-$H$16)=1,E98+1,E98+2),E98+1))</f>
        <v/>
      </c>
      <c r="F99" s="154" t="str">
        <f t="shared" ref="F99:F162" si="76">+IF(B99="","",F98+1)</f>
        <v/>
      </c>
      <c r="G99" s="155" t="str">
        <f t="shared" ref="G99:G162" si="77">IF(B99="","",$Q$9)</f>
        <v/>
      </c>
      <c r="H99" s="156" t="str">
        <f t="shared" si="64"/>
        <v/>
      </c>
      <c r="I99" s="154" t="str">
        <f t="shared" ref="I99:I162" si="78">IF(B99="","",C99-C98)</f>
        <v/>
      </c>
      <c r="J99" s="157" t="str">
        <f t="shared" ref="J99:J162" si="79">IF(B99="","",W98)</f>
        <v/>
      </c>
      <c r="K99" s="158" t="str">
        <f t="shared" si="46"/>
        <v/>
      </c>
      <c r="L99" s="159" t="str">
        <f t="shared" si="47"/>
        <v/>
      </c>
      <c r="M99" s="159" t="str">
        <f t="shared" si="48"/>
        <v/>
      </c>
      <c r="N99" s="159" t="str">
        <f t="shared" si="49"/>
        <v/>
      </c>
      <c r="O99" s="160" t="str">
        <f t="shared" si="50"/>
        <v/>
      </c>
      <c r="P99" s="161" t="str">
        <f t="shared" si="51"/>
        <v/>
      </c>
      <c r="Q99" s="161" t="str">
        <f t="shared" ref="Q99:Q162" si="80">IF(B99="","",ROUND($H$9*J99/30*$I99,2)-S99)</f>
        <v/>
      </c>
      <c r="R99" s="161"/>
      <c r="S99" s="161" t="str">
        <f t="shared" si="65"/>
        <v/>
      </c>
      <c r="T99" s="161" t="str">
        <f t="shared" si="52"/>
        <v/>
      </c>
      <c r="U99" s="161" t="str">
        <f t="shared" si="53"/>
        <v/>
      </c>
      <c r="V99" s="162" t="str">
        <f t="shared" si="66"/>
        <v/>
      </c>
      <c r="W99" s="157" t="str">
        <f t="shared" si="54"/>
        <v/>
      </c>
      <c r="X99" s="157" t="str">
        <f t="shared" si="55"/>
        <v/>
      </c>
      <c r="Y99" s="157"/>
      <c r="Z99" s="157">
        <f t="shared" si="56"/>
        <v>0</v>
      </c>
      <c r="AA99" s="161" t="str">
        <f t="shared" si="67"/>
        <v/>
      </c>
      <c r="AB99" s="161" t="str">
        <f t="shared" si="57"/>
        <v/>
      </c>
      <c r="AC99" s="163">
        <f t="shared" si="57"/>
        <v>0</v>
      </c>
      <c r="AD99" s="163" t="str">
        <f t="shared" si="57"/>
        <v/>
      </c>
      <c r="AE99" s="161" t="str">
        <f t="shared" si="58"/>
        <v/>
      </c>
      <c r="AF99" s="164">
        <f t="shared" si="68"/>
        <v>0</v>
      </c>
      <c r="AG99" s="165">
        <f t="shared" si="43"/>
        <v>0</v>
      </c>
      <c r="AH99" s="161">
        <f t="shared" si="44"/>
        <v>0</v>
      </c>
      <c r="AI99" s="33"/>
      <c r="AJ99" s="166">
        <f t="shared" si="69"/>
        <v>0</v>
      </c>
      <c r="AK99" s="167">
        <f t="shared" si="70"/>
        <v>0</v>
      </c>
      <c r="AL99" s="90"/>
      <c r="AM99" s="154" t="e">
        <f t="shared" si="71"/>
        <v>#VALUE!</v>
      </c>
      <c r="AN99" s="168" t="e">
        <f t="shared" si="59"/>
        <v>#VALUE!</v>
      </c>
      <c r="AO99" s="161" t="e">
        <f t="shared" ref="AO99:AO162" ca="1" si="81">AS98</f>
        <v>#VALUE!</v>
      </c>
      <c r="AP99" s="161" t="e">
        <f t="shared" ca="1" si="72"/>
        <v>#VALUE!</v>
      </c>
      <c r="AQ99" s="155" t="e">
        <f t="shared" ca="1" si="60"/>
        <v>#VALUE!</v>
      </c>
      <c r="AR99" s="161">
        <f t="shared" ca="1" si="61"/>
        <v>0</v>
      </c>
      <c r="AS99" s="161" t="e">
        <f t="shared" ca="1" si="73"/>
        <v>#VALUE!</v>
      </c>
    </row>
    <row r="100" spans="1:45" ht="12.75" customHeight="1" outlineLevel="1" x14ac:dyDescent="0.3">
      <c r="A100" s="35" t="str">
        <f t="shared" si="74"/>
        <v/>
      </c>
      <c r="B100" s="35" t="str">
        <f t="shared" si="62"/>
        <v/>
      </c>
      <c r="C100" s="152" t="str">
        <f t="shared" si="63"/>
        <v/>
      </c>
      <c r="D100" s="153" t="str">
        <f t="shared" si="45"/>
        <v/>
      </c>
      <c r="E100" s="154" t="str">
        <f t="shared" si="75"/>
        <v/>
      </c>
      <c r="F100" s="154" t="str">
        <f t="shared" si="76"/>
        <v/>
      </c>
      <c r="G100" s="155" t="str">
        <f t="shared" si="77"/>
        <v/>
      </c>
      <c r="H100" s="156" t="str">
        <f t="shared" si="64"/>
        <v/>
      </c>
      <c r="I100" s="154" t="str">
        <f t="shared" si="78"/>
        <v/>
      </c>
      <c r="J100" s="157" t="str">
        <f t="shared" si="79"/>
        <v/>
      </c>
      <c r="K100" s="158" t="str">
        <f t="shared" si="46"/>
        <v/>
      </c>
      <c r="L100" s="159" t="str">
        <f t="shared" si="47"/>
        <v/>
      </c>
      <c r="M100" s="159" t="str">
        <f t="shared" si="48"/>
        <v/>
      </c>
      <c r="N100" s="159" t="str">
        <f t="shared" si="49"/>
        <v/>
      </c>
      <c r="O100" s="160" t="str">
        <f t="shared" si="50"/>
        <v/>
      </c>
      <c r="P100" s="161" t="str">
        <f t="shared" si="51"/>
        <v/>
      </c>
      <c r="Q100" s="161" t="str">
        <f t="shared" si="80"/>
        <v/>
      </c>
      <c r="R100" s="161"/>
      <c r="S100" s="161" t="str">
        <f t="shared" si="65"/>
        <v/>
      </c>
      <c r="T100" s="161" t="str">
        <f t="shared" si="52"/>
        <v/>
      </c>
      <c r="U100" s="161" t="str">
        <f t="shared" si="53"/>
        <v/>
      </c>
      <c r="V100" s="162" t="str">
        <f t="shared" si="66"/>
        <v/>
      </c>
      <c r="W100" s="157" t="str">
        <f t="shared" si="54"/>
        <v/>
      </c>
      <c r="X100" s="157" t="str">
        <f t="shared" si="55"/>
        <v/>
      </c>
      <c r="Y100" s="157"/>
      <c r="Z100" s="157">
        <f t="shared" si="56"/>
        <v>0</v>
      </c>
      <c r="AA100" s="161" t="str">
        <f t="shared" si="67"/>
        <v/>
      </c>
      <c r="AB100" s="161" t="str">
        <f t="shared" si="57"/>
        <v/>
      </c>
      <c r="AC100" s="163">
        <f t="shared" si="57"/>
        <v>0</v>
      </c>
      <c r="AD100" s="163" t="str">
        <f t="shared" si="57"/>
        <v/>
      </c>
      <c r="AE100" s="161" t="str">
        <f t="shared" si="58"/>
        <v/>
      </c>
      <c r="AF100" s="164">
        <f t="shared" si="68"/>
        <v>0</v>
      </c>
      <c r="AG100" s="165">
        <f t="shared" si="43"/>
        <v>0</v>
      </c>
      <c r="AH100" s="161">
        <f t="shared" si="44"/>
        <v>0</v>
      </c>
      <c r="AI100" s="33"/>
      <c r="AJ100" s="166">
        <f t="shared" si="69"/>
        <v>0</v>
      </c>
      <c r="AK100" s="167">
        <f t="shared" si="70"/>
        <v>0</v>
      </c>
      <c r="AL100" s="90"/>
      <c r="AM100" s="154" t="e">
        <f t="shared" si="71"/>
        <v>#VALUE!</v>
      </c>
      <c r="AN100" s="168" t="e">
        <f t="shared" si="59"/>
        <v>#VALUE!</v>
      </c>
      <c r="AO100" s="161" t="e">
        <f t="shared" ca="1" si="81"/>
        <v>#VALUE!</v>
      </c>
      <c r="AP100" s="161" t="e">
        <f t="shared" ca="1" si="72"/>
        <v>#VALUE!</v>
      </c>
      <c r="AQ100" s="155" t="e">
        <f t="shared" ca="1" si="60"/>
        <v>#VALUE!</v>
      </c>
      <c r="AR100" s="161">
        <f t="shared" ca="1" si="61"/>
        <v>0</v>
      </c>
      <c r="AS100" s="161" t="e">
        <f t="shared" ca="1" si="73"/>
        <v>#VALUE!</v>
      </c>
    </row>
    <row r="101" spans="1:45" ht="12.75" customHeight="1" outlineLevel="1" x14ac:dyDescent="0.3">
      <c r="A101" s="35" t="str">
        <f t="shared" si="74"/>
        <v/>
      </c>
      <c r="B101" s="35" t="str">
        <f t="shared" si="62"/>
        <v/>
      </c>
      <c r="C101" s="152" t="str">
        <f t="shared" si="63"/>
        <v/>
      </c>
      <c r="D101" s="153" t="str">
        <f t="shared" si="45"/>
        <v/>
      </c>
      <c r="E101" s="154" t="str">
        <f t="shared" si="75"/>
        <v/>
      </c>
      <c r="F101" s="154" t="str">
        <f t="shared" si="76"/>
        <v/>
      </c>
      <c r="G101" s="155" t="str">
        <f t="shared" si="77"/>
        <v/>
      </c>
      <c r="H101" s="156" t="str">
        <f t="shared" si="64"/>
        <v/>
      </c>
      <c r="I101" s="154" t="str">
        <f t="shared" si="78"/>
        <v/>
      </c>
      <c r="J101" s="157" t="str">
        <f t="shared" si="79"/>
        <v/>
      </c>
      <c r="K101" s="158" t="str">
        <f t="shared" si="46"/>
        <v/>
      </c>
      <c r="L101" s="159" t="str">
        <f t="shared" si="47"/>
        <v/>
      </c>
      <c r="M101" s="159" t="str">
        <f t="shared" si="48"/>
        <v/>
      </c>
      <c r="N101" s="159" t="str">
        <f t="shared" si="49"/>
        <v/>
      </c>
      <c r="O101" s="160" t="str">
        <f t="shared" si="50"/>
        <v/>
      </c>
      <c r="P101" s="161" t="str">
        <f t="shared" si="51"/>
        <v/>
      </c>
      <c r="Q101" s="161" t="str">
        <f t="shared" si="80"/>
        <v/>
      </c>
      <c r="R101" s="161"/>
      <c r="S101" s="161" t="str">
        <f t="shared" si="65"/>
        <v/>
      </c>
      <c r="T101" s="161" t="str">
        <f t="shared" si="52"/>
        <v/>
      </c>
      <c r="U101" s="161" t="str">
        <f t="shared" si="53"/>
        <v/>
      </c>
      <c r="V101" s="162" t="str">
        <f t="shared" si="66"/>
        <v/>
      </c>
      <c r="W101" s="157" t="str">
        <f t="shared" si="54"/>
        <v/>
      </c>
      <c r="X101" s="157" t="str">
        <f t="shared" si="55"/>
        <v/>
      </c>
      <c r="Y101" s="157"/>
      <c r="Z101" s="157">
        <f t="shared" si="56"/>
        <v>0</v>
      </c>
      <c r="AA101" s="161" t="str">
        <f t="shared" si="67"/>
        <v/>
      </c>
      <c r="AB101" s="161" t="str">
        <f t="shared" si="57"/>
        <v/>
      </c>
      <c r="AC101" s="163">
        <f t="shared" si="57"/>
        <v>0</v>
      </c>
      <c r="AD101" s="163" t="str">
        <f t="shared" si="57"/>
        <v/>
      </c>
      <c r="AE101" s="161" t="str">
        <f t="shared" si="58"/>
        <v/>
      </c>
      <c r="AF101" s="164">
        <f t="shared" si="68"/>
        <v>0</v>
      </c>
      <c r="AG101" s="165">
        <f t="shared" si="43"/>
        <v>0</v>
      </c>
      <c r="AH101" s="161">
        <f t="shared" si="44"/>
        <v>0</v>
      </c>
      <c r="AI101" s="33"/>
      <c r="AJ101" s="166">
        <f t="shared" si="69"/>
        <v>0</v>
      </c>
      <c r="AK101" s="167">
        <f t="shared" si="70"/>
        <v>0</v>
      </c>
      <c r="AL101" s="90"/>
      <c r="AM101" s="154" t="e">
        <f t="shared" si="71"/>
        <v>#VALUE!</v>
      </c>
      <c r="AN101" s="168" t="e">
        <f t="shared" si="59"/>
        <v>#VALUE!</v>
      </c>
      <c r="AO101" s="161" t="e">
        <f t="shared" ca="1" si="81"/>
        <v>#VALUE!</v>
      </c>
      <c r="AP101" s="161" t="e">
        <f t="shared" ca="1" si="72"/>
        <v>#VALUE!</v>
      </c>
      <c r="AQ101" s="155" t="e">
        <f t="shared" ca="1" si="60"/>
        <v>#VALUE!</v>
      </c>
      <c r="AR101" s="161">
        <f t="shared" ca="1" si="61"/>
        <v>0</v>
      </c>
      <c r="AS101" s="161" t="e">
        <f t="shared" ca="1" si="73"/>
        <v>#VALUE!</v>
      </c>
    </row>
    <row r="102" spans="1:45" ht="12.75" customHeight="1" outlineLevel="1" x14ac:dyDescent="0.3">
      <c r="A102" s="35" t="str">
        <f t="shared" si="74"/>
        <v/>
      </c>
      <c r="B102" s="35" t="str">
        <f t="shared" si="62"/>
        <v/>
      </c>
      <c r="C102" s="152" t="str">
        <f t="shared" si="63"/>
        <v/>
      </c>
      <c r="D102" s="153" t="str">
        <f t="shared" si="45"/>
        <v/>
      </c>
      <c r="E102" s="154" t="str">
        <f t="shared" si="75"/>
        <v/>
      </c>
      <c r="F102" s="154" t="str">
        <f t="shared" si="76"/>
        <v/>
      </c>
      <c r="G102" s="155" t="str">
        <f t="shared" si="77"/>
        <v/>
      </c>
      <c r="H102" s="156" t="str">
        <f t="shared" si="64"/>
        <v/>
      </c>
      <c r="I102" s="154" t="str">
        <f t="shared" si="78"/>
        <v/>
      </c>
      <c r="J102" s="157" t="str">
        <f t="shared" si="79"/>
        <v/>
      </c>
      <c r="K102" s="158" t="str">
        <f t="shared" si="46"/>
        <v/>
      </c>
      <c r="L102" s="159" t="str">
        <f t="shared" si="47"/>
        <v/>
      </c>
      <c r="M102" s="159" t="str">
        <f t="shared" si="48"/>
        <v/>
      </c>
      <c r="N102" s="159" t="str">
        <f t="shared" si="49"/>
        <v/>
      </c>
      <c r="O102" s="160" t="str">
        <f t="shared" si="50"/>
        <v/>
      </c>
      <c r="P102" s="161" t="str">
        <f t="shared" si="51"/>
        <v/>
      </c>
      <c r="Q102" s="161" t="str">
        <f t="shared" si="80"/>
        <v/>
      </c>
      <c r="R102" s="161"/>
      <c r="S102" s="161" t="str">
        <f t="shared" si="65"/>
        <v/>
      </c>
      <c r="T102" s="161" t="str">
        <f t="shared" si="52"/>
        <v/>
      </c>
      <c r="U102" s="161" t="str">
        <f t="shared" si="53"/>
        <v/>
      </c>
      <c r="V102" s="162" t="str">
        <f t="shared" si="66"/>
        <v/>
      </c>
      <c r="W102" s="157" t="str">
        <f t="shared" si="54"/>
        <v/>
      </c>
      <c r="X102" s="157" t="str">
        <f t="shared" si="55"/>
        <v/>
      </c>
      <c r="Y102" s="157"/>
      <c r="Z102" s="157">
        <f t="shared" si="56"/>
        <v>0</v>
      </c>
      <c r="AA102" s="161" t="str">
        <f t="shared" si="67"/>
        <v/>
      </c>
      <c r="AB102" s="161" t="str">
        <f t="shared" si="57"/>
        <v/>
      </c>
      <c r="AC102" s="163">
        <f t="shared" si="57"/>
        <v>0</v>
      </c>
      <c r="AD102" s="163" t="str">
        <f t="shared" si="57"/>
        <v/>
      </c>
      <c r="AE102" s="161" t="str">
        <f t="shared" si="58"/>
        <v/>
      </c>
      <c r="AF102" s="164">
        <f t="shared" si="68"/>
        <v>0</v>
      </c>
      <c r="AG102" s="165">
        <f t="shared" si="43"/>
        <v>0</v>
      </c>
      <c r="AH102" s="161">
        <f t="shared" si="44"/>
        <v>0</v>
      </c>
      <c r="AI102" s="33"/>
      <c r="AJ102" s="166">
        <f t="shared" si="69"/>
        <v>0</v>
      </c>
      <c r="AK102" s="167">
        <f t="shared" si="70"/>
        <v>0</v>
      </c>
      <c r="AL102" s="90"/>
      <c r="AM102" s="154" t="e">
        <f t="shared" si="71"/>
        <v>#VALUE!</v>
      </c>
      <c r="AN102" s="168" t="e">
        <f t="shared" si="59"/>
        <v>#VALUE!</v>
      </c>
      <c r="AO102" s="161" t="e">
        <f t="shared" ca="1" si="81"/>
        <v>#VALUE!</v>
      </c>
      <c r="AP102" s="161" t="e">
        <f t="shared" ca="1" si="72"/>
        <v>#VALUE!</v>
      </c>
      <c r="AQ102" s="155" t="e">
        <f t="shared" ca="1" si="60"/>
        <v>#VALUE!</v>
      </c>
      <c r="AR102" s="161">
        <f t="shared" ca="1" si="61"/>
        <v>0</v>
      </c>
      <c r="AS102" s="161" t="e">
        <f t="shared" ca="1" si="73"/>
        <v>#VALUE!</v>
      </c>
    </row>
    <row r="103" spans="1:45" ht="12.75" customHeight="1" outlineLevel="1" x14ac:dyDescent="0.3">
      <c r="A103" s="35" t="str">
        <f t="shared" si="74"/>
        <v/>
      </c>
      <c r="B103" s="35" t="str">
        <f t="shared" si="62"/>
        <v/>
      </c>
      <c r="C103" s="152" t="str">
        <f t="shared" si="63"/>
        <v/>
      </c>
      <c r="D103" s="153" t="str">
        <f t="shared" si="45"/>
        <v/>
      </c>
      <c r="E103" s="154" t="str">
        <f t="shared" si="75"/>
        <v/>
      </c>
      <c r="F103" s="154" t="str">
        <f t="shared" si="76"/>
        <v/>
      </c>
      <c r="G103" s="155" t="str">
        <f t="shared" si="77"/>
        <v/>
      </c>
      <c r="H103" s="156" t="str">
        <f t="shared" si="64"/>
        <v/>
      </c>
      <c r="I103" s="154" t="str">
        <f t="shared" si="78"/>
        <v/>
      </c>
      <c r="J103" s="157" t="str">
        <f t="shared" si="79"/>
        <v/>
      </c>
      <c r="K103" s="158" t="str">
        <f t="shared" si="46"/>
        <v/>
      </c>
      <c r="L103" s="159" t="str">
        <f t="shared" si="47"/>
        <v/>
      </c>
      <c r="M103" s="159" t="str">
        <f t="shared" si="48"/>
        <v/>
      </c>
      <c r="N103" s="159" t="str">
        <f t="shared" si="49"/>
        <v/>
      </c>
      <c r="O103" s="160" t="str">
        <f t="shared" si="50"/>
        <v/>
      </c>
      <c r="P103" s="161" t="str">
        <f t="shared" si="51"/>
        <v/>
      </c>
      <c r="Q103" s="161" t="str">
        <f t="shared" si="80"/>
        <v/>
      </c>
      <c r="R103" s="161"/>
      <c r="S103" s="161" t="str">
        <f t="shared" si="65"/>
        <v/>
      </c>
      <c r="T103" s="161" t="str">
        <f t="shared" si="52"/>
        <v/>
      </c>
      <c r="U103" s="161" t="str">
        <f t="shared" si="53"/>
        <v/>
      </c>
      <c r="V103" s="162" t="str">
        <f t="shared" si="66"/>
        <v/>
      </c>
      <c r="W103" s="157" t="str">
        <f t="shared" si="54"/>
        <v/>
      </c>
      <c r="X103" s="157" t="str">
        <f t="shared" si="55"/>
        <v/>
      </c>
      <c r="Y103" s="157"/>
      <c r="Z103" s="157">
        <f t="shared" si="56"/>
        <v>0</v>
      </c>
      <c r="AA103" s="161" t="str">
        <f t="shared" si="67"/>
        <v/>
      </c>
      <c r="AB103" s="161" t="str">
        <f t="shared" si="57"/>
        <v/>
      </c>
      <c r="AC103" s="163">
        <f t="shared" si="57"/>
        <v>0</v>
      </c>
      <c r="AD103" s="163" t="str">
        <f t="shared" si="57"/>
        <v/>
      </c>
      <c r="AE103" s="161" t="str">
        <f t="shared" si="58"/>
        <v/>
      </c>
      <c r="AF103" s="164">
        <f t="shared" si="68"/>
        <v>0</v>
      </c>
      <c r="AG103" s="165">
        <f t="shared" si="43"/>
        <v>0</v>
      </c>
      <c r="AH103" s="161">
        <f t="shared" si="44"/>
        <v>0</v>
      </c>
      <c r="AI103" s="33"/>
      <c r="AJ103" s="166">
        <f t="shared" si="69"/>
        <v>0</v>
      </c>
      <c r="AK103" s="167">
        <f t="shared" si="70"/>
        <v>0</v>
      </c>
      <c r="AL103" s="90"/>
      <c r="AM103" s="154" t="e">
        <f t="shared" si="71"/>
        <v>#VALUE!</v>
      </c>
      <c r="AN103" s="168" t="e">
        <f t="shared" si="59"/>
        <v>#VALUE!</v>
      </c>
      <c r="AO103" s="161" t="e">
        <f t="shared" ca="1" si="81"/>
        <v>#VALUE!</v>
      </c>
      <c r="AP103" s="161" t="e">
        <f t="shared" ca="1" si="72"/>
        <v>#VALUE!</v>
      </c>
      <c r="AQ103" s="155" t="e">
        <f t="shared" ca="1" si="60"/>
        <v>#VALUE!</v>
      </c>
      <c r="AR103" s="161">
        <f t="shared" ca="1" si="61"/>
        <v>0</v>
      </c>
      <c r="AS103" s="161" t="e">
        <f t="shared" ca="1" si="73"/>
        <v>#VALUE!</v>
      </c>
    </row>
    <row r="104" spans="1:45" ht="12.75" customHeight="1" outlineLevel="1" x14ac:dyDescent="0.3">
      <c r="A104" s="35" t="str">
        <f t="shared" si="74"/>
        <v/>
      </c>
      <c r="B104" s="35" t="str">
        <f t="shared" si="62"/>
        <v/>
      </c>
      <c r="C104" s="152" t="str">
        <f t="shared" si="63"/>
        <v/>
      </c>
      <c r="D104" s="153" t="str">
        <f t="shared" si="45"/>
        <v/>
      </c>
      <c r="E104" s="154" t="str">
        <f t="shared" si="75"/>
        <v/>
      </c>
      <c r="F104" s="154" t="str">
        <f t="shared" si="76"/>
        <v/>
      </c>
      <c r="G104" s="155" t="str">
        <f t="shared" si="77"/>
        <v/>
      </c>
      <c r="H104" s="156" t="str">
        <f t="shared" si="64"/>
        <v/>
      </c>
      <c r="I104" s="154" t="str">
        <f t="shared" si="78"/>
        <v/>
      </c>
      <c r="J104" s="157" t="str">
        <f t="shared" si="79"/>
        <v/>
      </c>
      <c r="K104" s="158" t="str">
        <f t="shared" si="46"/>
        <v/>
      </c>
      <c r="L104" s="159" t="str">
        <f t="shared" si="47"/>
        <v/>
      </c>
      <c r="M104" s="159" t="str">
        <f t="shared" si="48"/>
        <v/>
      </c>
      <c r="N104" s="159" t="str">
        <f t="shared" si="49"/>
        <v/>
      </c>
      <c r="O104" s="160" t="str">
        <f t="shared" si="50"/>
        <v/>
      </c>
      <c r="P104" s="161" t="str">
        <f t="shared" si="51"/>
        <v/>
      </c>
      <c r="Q104" s="161" t="str">
        <f t="shared" si="80"/>
        <v/>
      </c>
      <c r="R104" s="161"/>
      <c r="S104" s="161" t="str">
        <f t="shared" si="65"/>
        <v/>
      </c>
      <c r="T104" s="161" t="str">
        <f t="shared" si="52"/>
        <v/>
      </c>
      <c r="U104" s="161" t="str">
        <f t="shared" si="53"/>
        <v/>
      </c>
      <c r="V104" s="162" t="str">
        <f t="shared" si="66"/>
        <v/>
      </c>
      <c r="W104" s="157" t="str">
        <f t="shared" si="54"/>
        <v/>
      </c>
      <c r="X104" s="157" t="str">
        <f t="shared" si="55"/>
        <v/>
      </c>
      <c r="Y104" s="157"/>
      <c r="Z104" s="157">
        <f t="shared" si="56"/>
        <v>0</v>
      </c>
      <c r="AA104" s="161" t="str">
        <f t="shared" si="67"/>
        <v/>
      </c>
      <c r="AB104" s="161" t="str">
        <f t="shared" si="57"/>
        <v/>
      </c>
      <c r="AC104" s="163">
        <f t="shared" si="57"/>
        <v>0</v>
      </c>
      <c r="AD104" s="163" t="str">
        <f t="shared" si="57"/>
        <v/>
      </c>
      <c r="AE104" s="161" t="str">
        <f t="shared" si="58"/>
        <v/>
      </c>
      <c r="AF104" s="164">
        <f t="shared" si="68"/>
        <v>0</v>
      </c>
      <c r="AG104" s="165">
        <f t="shared" si="43"/>
        <v>0</v>
      </c>
      <c r="AH104" s="161">
        <f t="shared" si="44"/>
        <v>0</v>
      </c>
      <c r="AI104" s="33"/>
      <c r="AJ104" s="166">
        <f t="shared" si="69"/>
        <v>0</v>
      </c>
      <c r="AK104" s="167">
        <f t="shared" si="70"/>
        <v>0</v>
      </c>
      <c r="AL104" s="90"/>
      <c r="AM104" s="154" t="e">
        <f t="shared" si="71"/>
        <v>#VALUE!</v>
      </c>
      <c r="AN104" s="168" t="e">
        <f t="shared" si="59"/>
        <v>#VALUE!</v>
      </c>
      <c r="AO104" s="161" t="e">
        <f t="shared" ca="1" si="81"/>
        <v>#VALUE!</v>
      </c>
      <c r="AP104" s="161" t="e">
        <f t="shared" ca="1" si="72"/>
        <v>#VALUE!</v>
      </c>
      <c r="AQ104" s="155" t="e">
        <f t="shared" ca="1" si="60"/>
        <v>#VALUE!</v>
      </c>
      <c r="AR104" s="161">
        <f t="shared" ca="1" si="61"/>
        <v>0</v>
      </c>
      <c r="AS104" s="161" t="e">
        <f t="shared" ca="1" si="73"/>
        <v>#VALUE!</v>
      </c>
    </row>
    <row r="105" spans="1:45" ht="12.75" customHeight="1" outlineLevel="1" x14ac:dyDescent="0.3">
      <c r="A105" s="35" t="str">
        <f t="shared" si="74"/>
        <v/>
      </c>
      <c r="B105" s="35" t="str">
        <f t="shared" si="62"/>
        <v/>
      </c>
      <c r="C105" s="152" t="str">
        <f t="shared" si="63"/>
        <v/>
      </c>
      <c r="D105" s="153" t="str">
        <f t="shared" si="45"/>
        <v/>
      </c>
      <c r="E105" s="154" t="str">
        <f t="shared" si="75"/>
        <v/>
      </c>
      <c r="F105" s="154" t="str">
        <f t="shared" si="76"/>
        <v/>
      </c>
      <c r="G105" s="155" t="str">
        <f t="shared" si="77"/>
        <v/>
      </c>
      <c r="H105" s="156" t="str">
        <f t="shared" si="64"/>
        <v/>
      </c>
      <c r="I105" s="154" t="str">
        <f t="shared" si="78"/>
        <v/>
      </c>
      <c r="J105" s="157" t="str">
        <f t="shared" si="79"/>
        <v/>
      </c>
      <c r="K105" s="158" t="str">
        <f t="shared" si="46"/>
        <v/>
      </c>
      <c r="L105" s="159" t="str">
        <f t="shared" si="47"/>
        <v/>
      </c>
      <c r="M105" s="159" t="str">
        <f t="shared" si="48"/>
        <v/>
      </c>
      <c r="N105" s="159" t="str">
        <f t="shared" si="49"/>
        <v/>
      </c>
      <c r="O105" s="160" t="str">
        <f t="shared" si="50"/>
        <v/>
      </c>
      <c r="P105" s="161" t="str">
        <f t="shared" si="51"/>
        <v/>
      </c>
      <c r="Q105" s="161" t="str">
        <f t="shared" si="80"/>
        <v/>
      </c>
      <c r="R105" s="161"/>
      <c r="S105" s="161" t="str">
        <f t="shared" si="65"/>
        <v/>
      </c>
      <c r="T105" s="161" t="str">
        <f t="shared" si="52"/>
        <v/>
      </c>
      <c r="U105" s="161" t="str">
        <f t="shared" si="53"/>
        <v/>
      </c>
      <c r="V105" s="162" t="str">
        <f t="shared" si="66"/>
        <v/>
      </c>
      <c r="W105" s="157" t="str">
        <f t="shared" si="54"/>
        <v/>
      </c>
      <c r="X105" s="157" t="str">
        <f t="shared" si="55"/>
        <v/>
      </c>
      <c r="Y105" s="157"/>
      <c r="Z105" s="157">
        <f t="shared" si="56"/>
        <v>0</v>
      </c>
      <c r="AA105" s="161" t="str">
        <f t="shared" si="67"/>
        <v/>
      </c>
      <c r="AB105" s="161" t="str">
        <f t="shared" si="57"/>
        <v/>
      </c>
      <c r="AC105" s="163">
        <f t="shared" si="57"/>
        <v>0</v>
      </c>
      <c r="AD105" s="163" t="str">
        <f t="shared" si="57"/>
        <v/>
      </c>
      <c r="AE105" s="161" t="str">
        <f t="shared" si="58"/>
        <v/>
      </c>
      <c r="AF105" s="164">
        <f t="shared" si="68"/>
        <v>0</v>
      </c>
      <c r="AG105" s="165">
        <f t="shared" si="43"/>
        <v>0</v>
      </c>
      <c r="AH105" s="161">
        <f t="shared" si="44"/>
        <v>0</v>
      </c>
      <c r="AI105" s="33"/>
      <c r="AJ105" s="166">
        <f t="shared" si="69"/>
        <v>0</v>
      </c>
      <c r="AK105" s="167">
        <f t="shared" si="70"/>
        <v>0</v>
      </c>
      <c r="AL105" s="90"/>
      <c r="AM105" s="154" t="e">
        <f t="shared" si="71"/>
        <v>#VALUE!</v>
      </c>
      <c r="AN105" s="168" t="e">
        <f t="shared" si="59"/>
        <v>#VALUE!</v>
      </c>
      <c r="AO105" s="161" t="e">
        <f t="shared" ca="1" si="81"/>
        <v>#VALUE!</v>
      </c>
      <c r="AP105" s="161" t="e">
        <f t="shared" ca="1" si="72"/>
        <v>#VALUE!</v>
      </c>
      <c r="AQ105" s="155" t="e">
        <f t="shared" ca="1" si="60"/>
        <v>#VALUE!</v>
      </c>
      <c r="AR105" s="161">
        <f t="shared" ca="1" si="61"/>
        <v>0</v>
      </c>
      <c r="AS105" s="161" t="e">
        <f t="shared" ca="1" si="73"/>
        <v>#VALUE!</v>
      </c>
    </row>
    <row r="106" spans="1:45" ht="12.75" customHeight="1" outlineLevel="1" x14ac:dyDescent="0.3">
      <c r="A106" s="35" t="str">
        <f t="shared" si="74"/>
        <v/>
      </c>
      <c r="B106" s="35" t="str">
        <f t="shared" si="62"/>
        <v/>
      </c>
      <c r="C106" s="152" t="str">
        <f t="shared" si="63"/>
        <v/>
      </c>
      <c r="D106" s="153" t="str">
        <f t="shared" si="45"/>
        <v/>
      </c>
      <c r="E106" s="154" t="str">
        <f t="shared" si="75"/>
        <v/>
      </c>
      <c r="F106" s="154" t="str">
        <f t="shared" si="76"/>
        <v/>
      </c>
      <c r="G106" s="155" t="str">
        <f t="shared" si="77"/>
        <v/>
      </c>
      <c r="H106" s="156" t="str">
        <f t="shared" si="64"/>
        <v/>
      </c>
      <c r="I106" s="154" t="str">
        <f t="shared" si="78"/>
        <v/>
      </c>
      <c r="J106" s="157" t="str">
        <f t="shared" si="79"/>
        <v/>
      </c>
      <c r="K106" s="158" t="str">
        <f t="shared" si="46"/>
        <v/>
      </c>
      <c r="L106" s="159" t="str">
        <f t="shared" si="47"/>
        <v/>
      </c>
      <c r="M106" s="159" t="str">
        <f t="shared" si="48"/>
        <v/>
      </c>
      <c r="N106" s="159" t="str">
        <f t="shared" si="49"/>
        <v/>
      </c>
      <c r="O106" s="160" t="str">
        <f t="shared" si="50"/>
        <v/>
      </c>
      <c r="P106" s="161" t="str">
        <f t="shared" si="51"/>
        <v/>
      </c>
      <c r="Q106" s="161" t="str">
        <f t="shared" si="80"/>
        <v/>
      </c>
      <c r="R106" s="161"/>
      <c r="S106" s="161" t="str">
        <f t="shared" si="65"/>
        <v/>
      </c>
      <c r="T106" s="161" t="str">
        <f t="shared" si="52"/>
        <v/>
      </c>
      <c r="U106" s="161" t="str">
        <f t="shared" si="53"/>
        <v/>
      </c>
      <c r="V106" s="162" t="str">
        <f t="shared" si="66"/>
        <v/>
      </c>
      <c r="W106" s="157" t="str">
        <f t="shared" si="54"/>
        <v/>
      </c>
      <c r="X106" s="157" t="str">
        <f t="shared" si="55"/>
        <v/>
      </c>
      <c r="Y106" s="157"/>
      <c r="Z106" s="157">
        <f t="shared" si="56"/>
        <v>0</v>
      </c>
      <c r="AA106" s="161" t="str">
        <f t="shared" si="67"/>
        <v/>
      </c>
      <c r="AB106" s="161" t="str">
        <f t="shared" si="57"/>
        <v/>
      </c>
      <c r="AC106" s="163">
        <f t="shared" si="57"/>
        <v>0</v>
      </c>
      <c r="AD106" s="163" t="str">
        <f t="shared" si="57"/>
        <v/>
      </c>
      <c r="AE106" s="161" t="str">
        <f t="shared" si="58"/>
        <v/>
      </c>
      <c r="AF106" s="164">
        <f t="shared" si="68"/>
        <v>0</v>
      </c>
      <c r="AG106" s="165">
        <f t="shared" si="43"/>
        <v>0</v>
      </c>
      <c r="AH106" s="161">
        <f t="shared" si="44"/>
        <v>0</v>
      </c>
      <c r="AI106" s="33"/>
      <c r="AJ106" s="166">
        <f t="shared" si="69"/>
        <v>0</v>
      </c>
      <c r="AK106" s="167">
        <f t="shared" si="70"/>
        <v>0</v>
      </c>
      <c r="AL106" s="90"/>
      <c r="AM106" s="154" t="e">
        <f t="shared" si="71"/>
        <v>#VALUE!</v>
      </c>
      <c r="AN106" s="168" t="e">
        <f t="shared" si="59"/>
        <v>#VALUE!</v>
      </c>
      <c r="AO106" s="161" t="e">
        <f t="shared" ca="1" si="81"/>
        <v>#VALUE!</v>
      </c>
      <c r="AP106" s="161" t="e">
        <f t="shared" ca="1" si="72"/>
        <v>#VALUE!</v>
      </c>
      <c r="AQ106" s="155" t="e">
        <f t="shared" ca="1" si="60"/>
        <v>#VALUE!</v>
      </c>
      <c r="AR106" s="161">
        <f t="shared" ca="1" si="61"/>
        <v>0</v>
      </c>
      <c r="AS106" s="161" t="e">
        <f t="shared" ca="1" si="73"/>
        <v>#VALUE!</v>
      </c>
    </row>
    <row r="107" spans="1:45" ht="12.75" customHeight="1" outlineLevel="1" x14ac:dyDescent="0.3">
      <c r="A107" s="35" t="str">
        <f t="shared" si="74"/>
        <v/>
      </c>
      <c r="B107" s="35" t="str">
        <f t="shared" si="62"/>
        <v/>
      </c>
      <c r="C107" s="152" t="str">
        <f t="shared" si="63"/>
        <v/>
      </c>
      <c r="D107" s="153" t="str">
        <f t="shared" si="45"/>
        <v/>
      </c>
      <c r="E107" s="154" t="str">
        <f t="shared" si="75"/>
        <v/>
      </c>
      <c r="F107" s="154" t="str">
        <f t="shared" si="76"/>
        <v/>
      </c>
      <c r="G107" s="155" t="str">
        <f t="shared" si="77"/>
        <v/>
      </c>
      <c r="H107" s="156" t="str">
        <f t="shared" si="64"/>
        <v/>
      </c>
      <c r="I107" s="154" t="str">
        <f t="shared" si="78"/>
        <v/>
      </c>
      <c r="J107" s="157" t="str">
        <f t="shared" si="79"/>
        <v/>
      </c>
      <c r="K107" s="158" t="str">
        <f t="shared" si="46"/>
        <v/>
      </c>
      <c r="L107" s="159" t="str">
        <f t="shared" si="47"/>
        <v/>
      </c>
      <c r="M107" s="159" t="str">
        <f t="shared" si="48"/>
        <v/>
      </c>
      <c r="N107" s="159" t="str">
        <f t="shared" si="49"/>
        <v/>
      </c>
      <c r="O107" s="160" t="str">
        <f t="shared" si="50"/>
        <v/>
      </c>
      <c r="P107" s="161" t="str">
        <f t="shared" si="51"/>
        <v/>
      </c>
      <c r="Q107" s="161" t="str">
        <f t="shared" si="80"/>
        <v/>
      </c>
      <c r="R107" s="161"/>
      <c r="S107" s="161" t="str">
        <f t="shared" si="65"/>
        <v/>
      </c>
      <c r="T107" s="161" t="str">
        <f t="shared" si="52"/>
        <v/>
      </c>
      <c r="U107" s="161" t="str">
        <f t="shared" si="53"/>
        <v/>
      </c>
      <c r="V107" s="162" t="str">
        <f t="shared" si="66"/>
        <v/>
      </c>
      <c r="W107" s="157" t="str">
        <f t="shared" si="54"/>
        <v/>
      </c>
      <c r="X107" s="157" t="str">
        <f t="shared" si="55"/>
        <v/>
      </c>
      <c r="Y107" s="157"/>
      <c r="Z107" s="157">
        <f t="shared" si="56"/>
        <v>0</v>
      </c>
      <c r="AA107" s="161" t="str">
        <f t="shared" si="67"/>
        <v/>
      </c>
      <c r="AB107" s="161" t="str">
        <f t="shared" si="57"/>
        <v/>
      </c>
      <c r="AC107" s="163">
        <f t="shared" si="57"/>
        <v>0</v>
      </c>
      <c r="AD107" s="163" t="str">
        <f t="shared" si="57"/>
        <v/>
      </c>
      <c r="AE107" s="161" t="str">
        <f t="shared" si="58"/>
        <v/>
      </c>
      <c r="AF107" s="164">
        <f t="shared" si="68"/>
        <v>0</v>
      </c>
      <c r="AG107" s="165">
        <f t="shared" si="43"/>
        <v>0</v>
      </c>
      <c r="AH107" s="161">
        <f t="shared" si="44"/>
        <v>0</v>
      </c>
      <c r="AI107" s="33"/>
      <c r="AJ107" s="166">
        <f t="shared" si="69"/>
        <v>0</v>
      </c>
      <c r="AK107" s="167">
        <f t="shared" si="70"/>
        <v>0</v>
      </c>
      <c r="AL107" s="90"/>
      <c r="AM107" s="154" t="e">
        <f t="shared" si="71"/>
        <v>#VALUE!</v>
      </c>
      <c r="AN107" s="168" t="e">
        <f t="shared" si="59"/>
        <v>#VALUE!</v>
      </c>
      <c r="AO107" s="161" t="e">
        <f t="shared" ca="1" si="81"/>
        <v>#VALUE!</v>
      </c>
      <c r="AP107" s="161" t="e">
        <f t="shared" ca="1" si="72"/>
        <v>#VALUE!</v>
      </c>
      <c r="AQ107" s="155" t="e">
        <f t="shared" ca="1" si="60"/>
        <v>#VALUE!</v>
      </c>
      <c r="AR107" s="161">
        <f t="shared" ca="1" si="61"/>
        <v>0</v>
      </c>
      <c r="AS107" s="161" t="e">
        <f t="shared" ca="1" si="73"/>
        <v>#VALUE!</v>
      </c>
    </row>
    <row r="108" spans="1:45" ht="12.75" customHeight="1" outlineLevel="1" x14ac:dyDescent="0.3">
      <c r="A108" s="35" t="str">
        <f t="shared" si="74"/>
        <v/>
      </c>
      <c r="B108" s="35" t="str">
        <f t="shared" si="62"/>
        <v/>
      </c>
      <c r="C108" s="152" t="str">
        <f t="shared" si="63"/>
        <v/>
      </c>
      <c r="D108" s="153" t="str">
        <f t="shared" si="45"/>
        <v/>
      </c>
      <c r="E108" s="154" t="str">
        <f t="shared" si="75"/>
        <v/>
      </c>
      <c r="F108" s="154" t="str">
        <f t="shared" si="76"/>
        <v/>
      </c>
      <c r="G108" s="155" t="str">
        <f t="shared" si="77"/>
        <v/>
      </c>
      <c r="H108" s="156" t="str">
        <f t="shared" si="64"/>
        <v/>
      </c>
      <c r="I108" s="154" t="str">
        <f t="shared" si="78"/>
        <v/>
      </c>
      <c r="J108" s="157" t="str">
        <f t="shared" si="79"/>
        <v/>
      </c>
      <c r="K108" s="158" t="str">
        <f t="shared" si="46"/>
        <v/>
      </c>
      <c r="L108" s="159" t="str">
        <f t="shared" si="47"/>
        <v/>
      </c>
      <c r="M108" s="159" t="str">
        <f t="shared" si="48"/>
        <v/>
      </c>
      <c r="N108" s="159" t="str">
        <f t="shared" si="49"/>
        <v/>
      </c>
      <c r="O108" s="160" t="str">
        <f t="shared" si="50"/>
        <v/>
      </c>
      <c r="P108" s="161" t="str">
        <f t="shared" si="51"/>
        <v/>
      </c>
      <c r="Q108" s="161" t="str">
        <f t="shared" si="80"/>
        <v/>
      </c>
      <c r="R108" s="161"/>
      <c r="S108" s="161" t="str">
        <f t="shared" si="65"/>
        <v/>
      </c>
      <c r="T108" s="161" t="str">
        <f t="shared" si="52"/>
        <v/>
      </c>
      <c r="U108" s="161" t="str">
        <f t="shared" si="53"/>
        <v/>
      </c>
      <c r="V108" s="162" t="str">
        <f t="shared" si="66"/>
        <v/>
      </c>
      <c r="W108" s="157" t="str">
        <f t="shared" si="54"/>
        <v/>
      </c>
      <c r="X108" s="157" t="str">
        <f t="shared" si="55"/>
        <v/>
      </c>
      <c r="Y108" s="157"/>
      <c r="Z108" s="157">
        <f t="shared" si="56"/>
        <v>0</v>
      </c>
      <c r="AA108" s="161" t="str">
        <f t="shared" si="67"/>
        <v/>
      </c>
      <c r="AB108" s="161" t="str">
        <f t="shared" si="57"/>
        <v/>
      </c>
      <c r="AC108" s="163">
        <f t="shared" si="57"/>
        <v>0</v>
      </c>
      <c r="AD108" s="163" t="str">
        <f t="shared" si="57"/>
        <v/>
      </c>
      <c r="AE108" s="161" t="str">
        <f t="shared" si="58"/>
        <v/>
      </c>
      <c r="AF108" s="164">
        <f t="shared" si="68"/>
        <v>0</v>
      </c>
      <c r="AG108" s="165">
        <f t="shared" si="43"/>
        <v>0</v>
      </c>
      <c r="AH108" s="161">
        <f t="shared" si="44"/>
        <v>0</v>
      </c>
      <c r="AI108" s="33"/>
      <c r="AJ108" s="166">
        <f t="shared" si="69"/>
        <v>0</v>
      </c>
      <c r="AK108" s="167">
        <f t="shared" si="70"/>
        <v>0</v>
      </c>
      <c r="AL108" s="90"/>
      <c r="AM108" s="154" t="e">
        <f t="shared" si="71"/>
        <v>#VALUE!</v>
      </c>
      <c r="AN108" s="168" t="e">
        <f t="shared" si="59"/>
        <v>#VALUE!</v>
      </c>
      <c r="AO108" s="161" t="e">
        <f t="shared" ca="1" si="81"/>
        <v>#VALUE!</v>
      </c>
      <c r="AP108" s="161" t="e">
        <f t="shared" ca="1" si="72"/>
        <v>#VALUE!</v>
      </c>
      <c r="AQ108" s="155" t="e">
        <f t="shared" ca="1" si="60"/>
        <v>#VALUE!</v>
      </c>
      <c r="AR108" s="161">
        <f t="shared" ca="1" si="61"/>
        <v>0</v>
      </c>
      <c r="AS108" s="161" t="e">
        <f t="shared" ca="1" si="73"/>
        <v>#VALUE!</v>
      </c>
    </row>
    <row r="109" spans="1:45" ht="12.75" customHeight="1" outlineLevel="1" x14ac:dyDescent="0.3">
      <c r="A109" s="35" t="str">
        <f t="shared" si="74"/>
        <v/>
      </c>
      <c r="B109" s="35" t="str">
        <f t="shared" si="62"/>
        <v/>
      </c>
      <c r="C109" s="152" t="str">
        <f t="shared" si="63"/>
        <v/>
      </c>
      <c r="D109" s="153" t="str">
        <f t="shared" si="45"/>
        <v/>
      </c>
      <c r="E109" s="154" t="str">
        <f t="shared" si="75"/>
        <v/>
      </c>
      <c r="F109" s="154" t="str">
        <f t="shared" si="76"/>
        <v/>
      </c>
      <c r="G109" s="155" t="str">
        <f t="shared" si="77"/>
        <v/>
      </c>
      <c r="H109" s="156" t="str">
        <f t="shared" si="64"/>
        <v/>
      </c>
      <c r="I109" s="154" t="str">
        <f t="shared" si="78"/>
        <v/>
      </c>
      <c r="J109" s="157" t="str">
        <f t="shared" si="79"/>
        <v/>
      </c>
      <c r="K109" s="158" t="str">
        <f t="shared" si="46"/>
        <v/>
      </c>
      <c r="L109" s="159" t="str">
        <f t="shared" si="47"/>
        <v/>
      </c>
      <c r="M109" s="159" t="str">
        <f t="shared" si="48"/>
        <v/>
      </c>
      <c r="N109" s="159" t="str">
        <f t="shared" si="49"/>
        <v/>
      </c>
      <c r="O109" s="160" t="str">
        <f t="shared" si="50"/>
        <v/>
      </c>
      <c r="P109" s="161" t="str">
        <f t="shared" si="51"/>
        <v/>
      </c>
      <c r="Q109" s="161" t="str">
        <f t="shared" si="80"/>
        <v/>
      </c>
      <c r="R109" s="161"/>
      <c r="S109" s="161" t="str">
        <f t="shared" si="65"/>
        <v/>
      </c>
      <c r="T109" s="161" t="str">
        <f t="shared" si="52"/>
        <v/>
      </c>
      <c r="U109" s="161" t="str">
        <f t="shared" si="53"/>
        <v/>
      </c>
      <c r="V109" s="162" t="str">
        <f t="shared" si="66"/>
        <v/>
      </c>
      <c r="W109" s="157" t="str">
        <f t="shared" si="54"/>
        <v/>
      </c>
      <c r="X109" s="157" t="str">
        <f t="shared" si="55"/>
        <v/>
      </c>
      <c r="Y109" s="157"/>
      <c r="Z109" s="157">
        <f t="shared" si="56"/>
        <v>0</v>
      </c>
      <c r="AA109" s="161" t="str">
        <f t="shared" si="67"/>
        <v/>
      </c>
      <c r="AB109" s="161" t="str">
        <f t="shared" si="57"/>
        <v/>
      </c>
      <c r="AC109" s="163">
        <f t="shared" si="57"/>
        <v>0</v>
      </c>
      <c r="AD109" s="163" t="str">
        <f t="shared" si="57"/>
        <v/>
      </c>
      <c r="AE109" s="161" t="str">
        <f t="shared" si="58"/>
        <v/>
      </c>
      <c r="AF109" s="164">
        <f t="shared" si="68"/>
        <v>0</v>
      </c>
      <c r="AG109" s="165">
        <f t="shared" si="43"/>
        <v>0</v>
      </c>
      <c r="AH109" s="161">
        <f t="shared" si="44"/>
        <v>0</v>
      </c>
      <c r="AI109" s="33"/>
      <c r="AJ109" s="166">
        <f t="shared" si="69"/>
        <v>0</v>
      </c>
      <c r="AK109" s="167">
        <f t="shared" si="70"/>
        <v>0</v>
      </c>
      <c r="AL109" s="90"/>
      <c r="AM109" s="154" t="e">
        <f t="shared" si="71"/>
        <v>#VALUE!</v>
      </c>
      <c r="AN109" s="168" t="e">
        <f t="shared" si="59"/>
        <v>#VALUE!</v>
      </c>
      <c r="AO109" s="161" t="e">
        <f t="shared" ca="1" si="81"/>
        <v>#VALUE!</v>
      </c>
      <c r="AP109" s="161" t="e">
        <f t="shared" ca="1" si="72"/>
        <v>#VALUE!</v>
      </c>
      <c r="AQ109" s="155" t="e">
        <f t="shared" ca="1" si="60"/>
        <v>#VALUE!</v>
      </c>
      <c r="AR109" s="161">
        <f t="shared" ca="1" si="61"/>
        <v>0</v>
      </c>
      <c r="AS109" s="161" t="e">
        <f t="shared" ca="1" si="73"/>
        <v>#VALUE!</v>
      </c>
    </row>
    <row r="110" spans="1:45" ht="12.75" customHeight="1" outlineLevel="1" x14ac:dyDescent="0.3">
      <c r="A110" s="35" t="str">
        <f t="shared" si="74"/>
        <v/>
      </c>
      <c r="B110" s="35" t="str">
        <f t="shared" si="62"/>
        <v/>
      </c>
      <c r="C110" s="152" t="str">
        <f t="shared" si="63"/>
        <v/>
      </c>
      <c r="D110" s="153" t="str">
        <f t="shared" si="45"/>
        <v/>
      </c>
      <c r="E110" s="154" t="str">
        <f t="shared" si="75"/>
        <v/>
      </c>
      <c r="F110" s="154" t="str">
        <f t="shared" si="76"/>
        <v/>
      </c>
      <c r="G110" s="155" t="str">
        <f t="shared" si="77"/>
        <v/>
      </c>
      <c r="H110" s="156" t="str">
        <f t="shared" si="64"/>
        <v/>
      </c>
      <c r="I110" s="154" t="str">
        <f t="shared" si="78"/>
        <v/>
      </c>
      <c r="J110" s="157" t="str">
        <f t="shared" si="79"/>
        <v/>
      </c>
      <c r="K110" s="158" t="str">
        <f t="shared" si="46"/>
        <v/>
      </c>
      <c r="L110" s="159" t="str">
        <f t="shared" si="47"/>
        <v/>
      </c>
      <c r="M110" s="159" t="str">
        <f t="shared" si="48"/>
        <v/>
      </c>
      <c r="N110" s="159" t="str">
        <f t="shared" si="49"/>
        <v/>
      </c>
      <c r="O110" s="160" t="str">
        <f t="shared" si="50"/>
        <v/>
      </c>
      <c r="P110" s="161" t="str">
        <f t="shared" si="51"/>
        <v/>
      </c>
      <c r="Q110" s="161" t="str">
        <f t="shared" si="80"/>
        <v/>
      </c>
      <c r="R110" s="161"/>
      <c r="S110" s="161" t="str">
        <f t="shared" si="65"/>
        <v/>
      </c>
      <c r="T110" s="161" t="str">
        <f t="shared" si="52"/>
        <v/>
      </c>
      <c r="U110" s="161" t="str">
        <f t="shared" si="53"/>
        <v/>
      </c>
      <c r="V110" s="162" t="str">
        <f t="shared" si="66"/>
        <v/>
      </c>
      <c r="W110" s="157" t="str">
        <f t="shared" si="54"/>
        <v/>
      </c>
      <c r="X110" s="157" t="str">
        <f t="shared" si="55"/>
        <v/>
      </c>
      <c r="Y110" s="157"/>
      <c r="Z110" s="157">
        <f t="shared" si="56"/>
        <v>0</v>
      </c>
      <c r="AA110" s="161" t="str">
        <f t="shared" si="67"/>
        <v/>
      </c>
      <c r="AB110" s="161" t="str">
        <f t="shared" si="57"/>
        <v/>
      </c>
      <c r="AC110" s="163">
        <f t="shared" si="57"/>
        <v>0</v>
      </c>
      <c r="AD110" s="163" t="str">
        <f t="shared" si="57"/>
        <v/>
      </c>
      <c r="AE110" s="161" t="str">
        <f t="shared" si="58"/>
        <v/>
      </c>
      <c r="AF110" s="164">
        <f t="shared" si="68"/>
        <v>0</v>
      </c>
      <c r="AG110" s="165">
        <f t="shared" ref="AG110:AG173" si="82">+IF(C110="",0,C110)</f>
        <v>0</v>
      </c>
      <c r="AH110" s="161">
        <f t="shared" ref="AH110:AH173" si="83">+IF(AE110="",0,AE110)</f>
        <v>0</v>
      </c>
      <c r="AI110" s="33"/>
      <c r="AJ110" s="166">
        <f t="shared" si="69"/>
        <v>0</v>
      </c>
      <c r="AK110" s="167">
        <f t="shared" si="70"/>
        <v>0</v>
      </c>
      <c r="AL110" s="90"/>
      <c r="AM110" s="154" t="e">
        <f t="shared" si="71"/>
        <v>#VALUE!</v>
      </c>
      <c r="AN110" s="168" t="e">
        <f t="shared" si="59"/>
        <v>#VALUE!</v>
      </c>
      <c r="AO110" s="161" t="e">
        <f t="shared" ca="1" si="81"/>
        <v>#VALUE!</v>
      </c>
      <c r="AP110" s="161" t="e">
        <f t="shared" ca="1" si="72"/>
        <v>#VALUE!</v>
      </c>
      <c r="AQ110" s="155" t="e">
        <f t="shared" ca="1" si="60"/>
        <v>#VALUE!</v>
      </c>
      <c r="AR110" s="161">
        <f t="shared" ca="1" si="61"/>
        <v>0</v>
      </c>
      <c r="AS110" s="161" t="e">
        <f t="shared" ca="1" si="73"/>
        <v>#VALUE!</v>
      </c>
    </row>
    <row r="111" spans="1:45" ht="12.75" customHeight="1" outlineLevel="1" x14ac:dyDescent="0.3">
      <c r="A111" s="35" t="str">
        <f t="shared" si="74"/>
        <v/>
      </c>
      <c r="B111" s="35" t="str">
        <f t="shared" si="62"/>
        <v/>
      </c>
      <c r="C111" s="152" t="str">
        <f t="shared" si="63"/>
        <v/>
      </c>
      <c r="D111" s="153" t="str">
        <f t="shared" si="45"/>
        <v/>
      </c>
      <c r="E111" s="154" t="str">
        <f t="shared" si="75"/>
        <v/>
      </c>
      <c r="F111" s="154" t="str">
        <f t="shared" si="76"/>
        <v/>
      </c>
      <c r="G111" s="155" t="str">
        <f t="shared" si="77"/>
        <v/>
      </c>
      <c r="H111" s="156" t="str">
        <f t="shared" si="64"/>
        <v/>
      </c>
      <c r="I111" s="154" t="str">
        <f t="shared" si="78"/>
        <v/>
      </c>
      <c r="J111" s="157" t="str">
        <f t="shared" si="79"/>
        <v/>
      </c>
      <c r="K111" s="158" t="str">
        <f t="shared" si="46"/>
        <v/>
      </c>
      <c r="L111" s="159" t="str">
        <f t="shared" si="47"/>
        <v/>
      </c>
      <c r="M111" s="159" t="str">
        <f t="shared" si="48"/>
        <v/>
      </c>
      <c r="N111" s="159" t="str">
        <f t="shared" si="49"/>
        <v/>
      </c>
      <c r="O111" s="160" t="str">
        <f t="shared" si="50"/>
        <v/>
      </c>
      <c r="P111" s="161" t="str">
        <f t="shared" si="51"/>
        <v/>
      </c>
      <c r="Q111" s="161" t="str">
        <f t="shared" si="80"/>
        <v/>
      </c>
      <c r="R111" s="161"/>
      <c r="S111" s="161" t="str">
        <f t="shared" si="65"/>
        <v/>
      </c>
      <c r="T111" s="161" t="str">
        <f t="shared" si="52"/>
        <v/>
      </c>
      <c r="U111" s="161" t="str">
        <f t="shared" si="53"/>
        <v/>
      </c>
      <c r="V111" s="162" t="str">
        <f t="shared" si="66"/>
        <v/>
      </c>
      <c r="W111" s="157" t="str">
        <f t="shared" si="54"/>
        <v/>
      </c>
      <c r="X111" s="157" t="str">
        <f t="shared" si="55"/>
        <v/>
      </c>
      <c r="Y111" s="157"/>
      <c r="Z111" s="157">
        <f t="shared" si="56"/>
        <v>0</v>
      </c>
      <c r="AA111" s="161" t="str">
        <f t="shared" si="67"/>
        <v/>
      </c>
      <c r="AB111" s="161" t="str">
        <f t="shared" si="57"/>
        <v/>
      </c>
      <c r="AC111" s="163">
        <f t="shared" si="57"/>
        <v>0</v>
      </c>
      <c r="AD111" s="163" t="str">
        <f t="shared" si="57"/>
        <v/>
      </c>
      <c r="AE111" s="161" t="str">
        <f t="shared" si="58"/>
        <v/>
      </c>
      <c r="AF111" s="164">
        <f t="shared" si="68"/>
        <v>0</v>
      </c>
      <c r="AG111" s="165">
        <f t="shared" si="82"/>
        <v>0</v>
      </c>
      <c r="AH111" s="161">
        <f t="shared" si="83"/>
        <v>0</v>
      </c>
      <c r="AI111" s="33"/>
      <c r="AJ111" s="166">
        <f t="shared" si="69"/>
        <v>0</v>
      </c>
      <c r="AK111" s="167">
        <f t="shared" si="70"/>
        <v>0</v>
      </c>
      <c r="AL111" s="90"/>
      <c r="AM111" s="154" t="e">
        <f t="shared" si="71"/>
        <v>#VALUE!</v>
      </c>
      <c r="AN111" s="168" t="e">
        <f t="shared" si="59"/>
        <v>#VALUE!</v>
      </c>
      <c r="AO111" s="161" t="e">
        <f t="shared" ca="1" si="81"/>
        <v>#VALUE!</v>
      </c>
      <c r="AP111" s="161" t="e">
        <f t="shared" ca="1" si="72"/>
        <v>#VALUE!</v>
      </c>
      <c r="AQ111" s="155" t="e">
        <f t="shared" ca="1" si="60"/>
        <v>#VALUE!</v>
      </c>
      <c r="AR111" s="161">
        <f t="shared" ca="1" si="61"/>
        <v>0</v>
      </c>
      <c r="AS111" s="161" t="e">
        <f t="shared" ca="1" si="73"/>
        <v>#VALUE!</v>
      </c>
    </row>
    <row r="112" spans="1:45" ht="12.75" customHeight="1" outlineLevel="1" x14ac:dyDescent="0.3">
      <c r="A112" s="35" t="str">
        <f t="shared" si="74"/>
        <v/>
      </c>
      <c r="B112" s="35" t="str">
        <f t="shared" si="62"/>
        <v/>
      </c>
      <c r="C112" s="152" t="str">
        <f t="shared" si="63"/>
        <v/>
      </c>
      <c r="D112" s="153" t="str">
        <f t="shared" si="45"/>
        <v/>
      </c>
      <c r="E112" s="154" t="str">
        <f t="shared" si="75"/>
        <v/>
      </c>
      <c r="F112" s="154" t="str">
        <f t="shared" si="76"/>
        <v/>
      </c>
      <c r="G112" s="155" t="str">
        <f t="shared" si="77"/>
        <v/>
      </c>
      <c r="H112" s="156" t="str">
        <f t="shared" si="64"/>
        <v/>
      </c>
      <c r="I112" s="154" t="str">
        <f t="shared" si="78"/>
        <v/>
      </c>
      <c r="J112" s="157" t="str">
        <f t="shared" si="79"/>
        <v/>
      </c>
      <c r="K112" s="158" t="str">
        <f t="shared" si="46"/>
        <v/>
      </c>
      <c r="L112" s="159" t="str">
        <f t="shared" si="47"/>
        <v/>
      </c>
      <c r="M112" s="159" t="str">
        <f t="shared" si="48"/>
        <v/>
      </c>
      <c r="N112" s="159" t="str">
        <f t="shared" si="49"/>
        <v/>
      </c>
      <c r="O112" s="160" t="str">
        <f t="shared" si="50"/>
        <v/>
      </c>
      <c r="P112" s="161" t="str">
        <f t="shared" si="51"/>
        <v/>
      </c>
      <c r="Q112" s="161" t="str">
        <f t="shared" si="80"/>
        <v/>
      </c>
      <c r="R112" s="161"/>
      <c r="S112" s="161" t="str">
        <f t="shared" si="65"/>
        <v/>
      </c>
      <c r="T112" s="161" t="str">
        <f t="shared" si="52"/>
        <v/>
      </c>
      <c r="U112" s="161" t="str">
        <f t="shared" si="53"/>
        <v/>
      </c>
      <c r="V112" s="162" t="str">
        <f t="shared" si="66"/>
        <v/>
      </c>
      <c r="W112" s="157" t="str">
        <f t="shared" si="54"/>
        <v/>
      </c>
      <c r="X112" s="157" t="str">
        <f t="shared" si="55"/>
        <v/>
      </c>
      <c r="Y112" s="157"/>
      <c r="Z112" s="157">
        <f t="shared" si="56"/>
        <v>0</v>
      </c>
      <c r="AA112" s="161" t="str">
        <f t="shared" si="67"/>
        <v/>
      </c>
      <c r="AB112" s="161" t="str">
        <f t="shared" si="57"/>
        <v/>
      </c>
      <c r="AC112" s="163">
        <f t="shared" si="57"/>
        <v>0</v>
      </c>
      <c r="AD112" s="163" t="str">
        <f t="shared" si="57"/>
        <v/>
      </c>
      <c r="AE112" s="161" t="str">
        <f t="shared" si="58"/>
        <v/>
      </c>
      <c r="AF112" s="164">
        <f t="shared" si="68"/>
        <v>0</v>
      </c>
      <c r="AG112" s="165">
        <f t="shared" si="82"/>
        <v>0</v>
      </c>
      <c r="AH112" s="161">
        <f t="shared" si="83"/>
        <v>0</v>
      </c>
      <c r="AI112" s="33"/>
      <c r="AJ112" s="166">
        <f t="shared" si="69"/>
        <v>0</v>
      </c>
      <c r="AK112" s="167">
        <f t="shared" si="70"/>
        <v>0</v>
      </c>
      <c r="AL112" s="90"/>
      <c r="AM112" s="154" t="e">
        <f t="shared" si="71"/>
        <v>#VALUE!</v>
      </c>
      <c r="AN112" s="168" t="e">
        <f t="shared" si="59"/>
        <v>#VALUE!</v>
      </c>
      <c r="AO112" s="161" t="e">
        <f t="shared" ca="1" si="81"/>
        <v>#VALUE!</v>
      </c>
      <c r="AP112" s="161" t="e">
        <f t="shared" ca="1" si="72"/>
        <v>#VALUE!</v>
      </c>
      <c r="AQ112" s="155" t="e">
        <f t="shared" ca="1" si="60"/>
        <v>#VALUE!</v>
      </c>
      <c r="AR112" s="161">
        <f t="shared" ca="1" si="61"/>
        <v>0</v>
      </c>
      <c r="AS112" s="161" t="e">
        <f t="shared" ca="1" si="73"/>
        <v>#VALUE!</v>
      </c>
    </row>
    <row r="113" spans="1:45" ht="12.75" customHeight="1" outlineLevel="1" x14ac:dyDescent="0.3">
      <c r="A113" s="35" t="str">
        <f t="shared" si="74"/>
        <v/>
      </c>
      <c r="B113" s="35" t="str">
        <f t="shared" si="62"/>
        <v/>
      </c>
      <c r="C113" s="152" t="str">
        <f t="shared" si="63"/>
        <v/>
      </c>
      <c r="D113" s="153" t="str">
        <f t="shared" si="45"/>
        <v/>
      </c>
      <c r="E113" s="154" t="str">
        <f t="shared" si="75"/>
        <v/>
      </c>
      <c r="F113" s="154" t="str">
        <f t="shared" si="76"/>
        <v/>
      </c>
      <c r="G113" s="155" t="str">
        <f t="shared" si="77"/>
        <v/>
      </c>
      <c r="H113" s="156" t="str">
        <f t="shared" si="64"/>
        <v/>
      </c>
      <c r="I113" s="154" t="str">
        <f t="shared" si="78"/>
        <v/>
      </c>
      <c r="J113" s="157" t="str">
        <f t="shared" si="79"/>
        <v/>
      </c>
      <c r="K113" s="158" t="str">
        <f t="shared" si="46"/>
        <v/>
      </c>
      <c r="L113" s="159" t="str">
        <f t="shared" si="47"/>
        <v/>
      </c>
      <c r="M113" s="159" t="str">
        <f t="shared" si="48"/>
        <v/>
      </c>
      <c r="N113" s="159" t="str">
        <f t="shared" si="49"/>
        <v/>
      </c>
      <c r="O113" s="160" t="str">
        <f t="shared" si="50"/>
        <v/>
      </c>
      <c r="P113" s="161" t="str">
        <f t="shared" si="51"/>
        <v/>
      </c>
      <c r="Q113" s="161" t="str">
        <f t="shared" si="80"/>
        <v/>
      </c>
      <c r="R113" s="161"/>
      <c r="S113" s="161" t="str">
        <f t="shared" si="65"/>
        <v/>
      </c>
      <c r="T113" s="161" t="str">
        <f t="shared" si="52"/>
        <v/>
      </c>
      <c r="U113" s="161" t="str">
        <f t="shared" si="53"/>
        <v/>
      </c>
      <c r="V113" s="162" t="str">
        <f t="shared" si="66"/>
        <v/>
      </c>
      <c r="W113" s="157" t="str">
        <f t="shared" si="54"/>
        <v/>
      </c>
      <c r="X113" s="157" t="str">
        <f t="shared" si="55"/>
        <v/>
      </c>
      <c r="Y113" s="157"/>
      <c r="Z113" s="157">
        <f t="shared" si="56"/>
        <v>0</v>
      </c>
      <c r="AA113" s="161" t="str">
        <f t="shared" si="67"/>
        <v/>
      </c>
      <c r="AB113" s="161" t="str">
        <f t="shared" si="57"/>
        <v/>
      </c>
      <c r="AC113" s="163">
        <f t="shared" si="57"/>
        <v>0</v>
      </c>
      <c r="AD113" s="163" t="str">
        <f t="shared" si="57"/>
        <v/>
      </c>
      <c r="AE113" s="161" t="str">
        <f t="shared" si="58"/>
        <v/>
      </c>
      <c r="AF113" s="164">
        <f t="shared" si="68"/>
        <v>0</v>
      </c>
      <c r="AG113" s="165">
        <f t="shared" si="82"/>
        <v>0</v>
      </c>
      <c r="AH113" s="161">
        <f t="shared" si="83"/>
        <v>0</v>
      </c>
      <c r="AI113" s="33"/>
      <c r="AJ113" s="166">
        <f t="shared" si="69"/>
        <v>0</v>
      </c>
      <c r="AK113" s="167">
        <f t="shared" si="70"/>
        <v>0</v>
      </c>
      <c r="AL113" s="90"/>
      <c r="AM113" s="154" t="e">
        <f t="shared" si="71"/>
        <v>#VALUE!</v>
      </c>
      <c r="AN113" s="168" t="e">
        <f t="shared" si="59"/>
        <v>#VALUE!</v>
      </c>
      <c r="AO113" s="161" t="e">
        <f t="shared" ca="1" si="81"/>
        <v>#VALUE!</v>
      </c>
      <c r="AP113" s="161" t="e">
        <f t="shared" ca="1" si="72"/>
        <v>#VALUE!</v>
      </c>
      <c r="AQ113" s="155" t="e">
        <f t="shared" ca="1" si="60"/>
        <v>#VALUE!</v>
      </c>
      <c r="AR113" s="161">
        <f t="shared" ca="1" si="61"/>
        <v>0</v>
      </c>
      <c r="AS113" s="161" t="e">
        <f t="shared" ca="1" si="73"/>
        <v>#VALUE!</v>
      </c>
    </row>
    <row r="114" spans="1:45" ht="12.75" customHeight="1" outlineLevel="1" x14ac:dyDescent="0.3">
      <c r="A114" s="35" t="str">
        <f t="shared" si="74"/>
        <v/>
      </c>
      <c r="B114" s="35" t="str">
        <f t="shared" si="62"/>
        <v/>
      </c>
      <c r="C114" s="152" t="str">
        <f t="shared" si="63"/>
        <v/>
      </c>
      <c r="D114" s="153" t="str">
        <f t="shared" si="45"/>
        <v/>
      </c>
      <c r="E114" s="154" t="str">
        <f t="shared" si="75"/>
        <v/>
      </c>
      <c r="F114" s="154" t="str">
        <f t="shared" si="76"/>
        <v/>
      </c>
      <c r="G114" s="155" t="str">
        <f t="shared" si="77"/>
        <v/>
      </c>
      <c r="H114" s="156" t="str">
        <f t="shared" si="64"/>
        <v/>
      </c>
      <c r="I114" s="154" t="str">
        <f t="shared" si="78"/>
        <v/>
      </c>
      <c r="J114" s="157" t="str">
        <f t="shared" si="79"/>
        <v/>
      </c>
      <c r="K114" s="158" t="str">
        <f t="shared" si="46"/>
        <v/>
      </c>
      <c r="L114" s="159" t="str">
        <f t="shared" si="47"/>
        <v/>
      </c>
      <c r="M114" s="159" t="str">
        <f t="shared" si="48"/>
        <v/>
      </c>
      <c r="N114" s="159" t="str">
        <f t="shared" si="49"/>
        <v/>
      </c>
      <c r="O114" s="160" t="str">
        <f t="shared" si="50"/>
        <v/>
      </c>
      <c r="P114" s="161" t="str">
        <f t="shared" si="51"/>
        <v/>
      </c>
      <c r="Q114" s="161" t="str">
        <f t="shared" si="80"/>
        <v/>
      </c>
      <c r="R114" s="161"/>
      <c r="S114" s="161" t="str">
        <f t="shared" si="65"/>
        <v/>
      </c>
      <c r="T114" s="161" t="str">
        <f t="shared" si="52"/>
        <v/>
      </c>
      <c r="U114" s="161" t="str">
        <f t="shared" si="53"/>
        <v/>
      </c>
      <c r="V114" s="162" t="str">
        <f t="shared" si="66"/>
        <v/>
      </c>
      <c r="W114" s="157" t="str">
        <f t="shared" si="54"/>
        <v/>
      </c>
      <c r="X114" s="157" t="str">
        <f t="shared" si="55"/>
        <v/>
      </c>
      <c r="Y114" s="157"/>
      <c r="Z114" s="157">
        <f t="shared" si="56"/>
        <v>0</v>
      </c>
      <c r="AA114" s="161" t="str">
        <f t="shared" si="67"/>
        <v/>
      </c>
      <c r="AB114" s="161" t="str">
        <f t="shared" si="57"/>
        <v/>
      </c>
      <c r="AC114" s="163">
        <f t="shared" si="57"/>
        <v>0</v>
      </c>
      <c r="AD114" s="163" t="str">
        <f t="shared" si="57"/>
        <v/>
      </c>
      <c r="AE114" s="161" t="str">
        <f t="shared" si="58"/>
        <v/>
      </c>
      <c r="AF114" s="164">
        <f t="shared" si="68"/>
        <v>0</v>
      </c>
      <c r="AG114" s="165">
        <f t="shared" si="82"/>
        <v>0</v>
      </c>
      <c r="AH114" s="161">
        <f t="shared" si="83"/>
        <v>0</v>
      </c>
      <c r="AI114" s="33"/>
      <c r="AJ114" s="166">
        <f t="shared" si="69"/>
        <v>0</v>
      </c>
      <c r="AK114" s="167">
        <f t="shared" si="70"/>
        <v>0</v>
      </c>
      <c r="AL114" s="90"/>
      <c r="AM114" s="154" t="e">
        <f t="shared" si="71"/>
        <v>#VALUE!</v>
      </c>
      <c r="AN114" s="168" t="e">
        <f t="shared" si="59"/>
        <v>#VALUE!</v>
      </c>
      <c r="AO114" s="161" t="e">
        <f t="shared" ca="1" si="81"/>
        <v>#VALUE!</v>
      </c>
      <c r="AP114" s="161" t="e">
        <f t="shared" ca="1" si="72"/>
        <v>#VALUE!</v>
      </c>
      <c r="AQ114" s="155" t="e">
        <f t="shared" ca="1" si="60"/>
        <v>#VALUE!</v>
      </c>
      <c r="AR114" s="161">
        <f t="shared" ca="1" si="61"/>
        <v>0</v>
      </c>
      <c r="AS114" s="161" t="e">
        <f t="shared" ca="1" si="73"/>
        <v>#VALUE!</v>
      </c>
    </row>
    <row r="115" spans="1:45" ht="12.75" customHeight="1" outlineLevel="1" x14ac:dyDescent="0.3">
      <c r="A115" s="35" t="str">
        <f t="shared" si="74"/>
        <v/>
      </c>
      <c r="B115" s="35" t="str">
        <f t="shared" si="62"/>
        <v/>
      </c>
      <c r="C115" s="152" t="str">
        <f t="shared" si="63"/>
        <v/>
      </c>
      <c r="D115" s="153" t="str">
        <f t="shared" si="45"/>
        <v/>
      </c>
      <c r="E115" s="154" t="str">
        <f t="shared" si="75"/>
        <v/>
      </c>
      <c r="F115" s="154" t="str">
        <f t="shared" si="76"/>
        <v/>
      </c>
      <c r="G115" s="155" t="str">
        <f t="shared" si="77"/>
        <v/>
      </c>
      <c r="H115" s="156" t="str">
        <f t="shared" si="64"/>
        <v/>
      </c>
      <c r="I115" s="154" t="str">
        <f t="shared" si="78"/>
        <v/>
      </c>
      <c r="J115" s="157" t="str">
        <f t="shared" si="79"/>
        <v/>
      </c>
      <c r="K115" s="158" t="str">
        <f t="shared" si="46"/>
        <v/>
      </c>
      <c r="L115" s="159" t="str">
        <f t="shared" si="47"/>
        <v/>
      </c>
      <c r="M115" s="159" t="str">
        <f t="shared" si="48"/>
        <v/>
      </c>
      <c r="N115" s="159" t="str">
        <f t="shared" si="49"/>
        <v/>
      </c>
      <c r="O115" s="160" t="str">
        <f t="shared" si="50"/>
        <v/>
      </c>
      <c r="P115" s="161" t="str">
        <f t="shared" si="51"/>
        <v/>
      </c>
      <c r="Q115" s="161" t="str">
        <f t="shared" si="80"/>
        <v/>
      </c>
      <c r="R115" s="161"/>
      <c r="S115" s="161" t="str">
        <f t="shared" si="65"/>
        <v/>
      </c>
      <c r="T115" s="161" t="str">
        <f t="shared" si="52"/>
        <v/>
      </c>
      <c r="U115" s="161" t="str">
        <f t="shared" si="53"/>
        <v/>
      </c>
      <c r="V115" s="162" t="str">
        <f t="shared" si="66"/>
        <v/>
      </c>
      <c r="W115" s="157" t="str">
        <f t="shared" si="54"/>
        <v/>
      </c>
      <c r="X115" s="157" t="str">
        <f t="shared" si="55"/>
        <v/>
      </c>
      <c r="Y115" s="157"/>
      <c r="Z115" s="157">
        <f t="shared" si="56"/>
        <v>0</v>
      </c>
      <c r="AA115" s="161" t="str">
        <f t="shared" si="67"/>
        <v/>
      </c>
      <c r="AB115" s="161" t="str">
        <f t="shared" si="57"/>
        <v/>
      </c>
      <c r="AC115" s="163">
        <f t="shared" si="57"/>
        <v>0</v>
      </c>
      <c r="AD115" s="163" t="str">
        <f t="shared" si="57"/>
        <v/>
      </c>
      <c r="AE115" s="161" t="str">
        <f t="shared" si="58"/>
        <v/>
      </c>
      <c r="AF115" s="164">
        <f t="shared" si="68"/>
        <v>0</v>
      </c>
      <c r="AG115" s="165">
        <f t="shared" si="82"/>
        <v>0</v>
      </c>
      <c r="AH115" s="161">
        <f t="shared" si="83"/>
        <v>0</v>
      </c>
      <c r="AI115" s="33"/>
      <c r="AJ115" s="166">
        <f t="shared" si="69"/>
        <v>0</v>
      </c>
      <c r="AK115" s="167">
        <f t="shared" si="70"/>
        <v>0</v>
      </c>
      <c r="AL115" s="90"/>
      <c r="AM115" s="154" t="e">
        <f t="shared" si="71"/>
        <v>#VALUE!</v>
      </c>
      <c r="AN115" s="168" t="e">
        <f t="shared" si="59"/>
        <v>#VALUE!</v>
      </c>
      <c r="AO115" s="161" t="e">
        <f t="shared" ca="1" si="81"/>
        <v>#VALUE!</v>
      </c>
      <c r="AP115" s="161" t="e">
        <f t="shared" ca="1" si="72"/>
        <v>#VALUE!</v>
      </c>
      <c r="AQ115" s="155" t="e">
        <f t="shared" ca="1" si="60"/>
        <v>#VALUE!</v>
      </c>
      <c r="AR115" s="161">
        <f t="shared" ca="1" si="61"/>
        <v>0</v>
      </c>
      <c r="AS115" s="161" t="e">
        <f t="shared" ca="1" si="73"/>
        <v>#VALUE!</v>
      </c>
    </row>
    <row r="116" spans="1:45" ht="12.75" customHeight="1" outlineLevel="1" x14ac:dyDescent="0.3">
      <c r="A116" s="35" t="str">
        <f t="shared" si="74"/>
        <v/>
      </c>
      <c r="B116" s="35" t="str">
        <f t="shared" si="62"/>
        <v/>
      </c>
      <c r="C116" s="152" t="str">
        <f t="shared" si="63"/>
        <v/>
      </c>
      <c r="D116" s="153" t="str">
        <f t="shared" si="45"/>
        <v/>
      </c>
      <c r="E116" s="154" t="str">
        <f t="shared" si="75"/>
        <v/>
      </c>
      <c r="F116" s="154" t="str">
        <f t="shared" si="76"/>
        <v/>
      </c>
      <c r="G116" s="155" t="str">
        <f t="shared" si="77"/>
        <v/>
      </c>
      <c r="H116" s="156" t="str">
        <f t="shared" si="64"/>
        <v/>
      </c>
      <c r="I116" s="154" t="str">
        <f t="shared" si="78"/>
        <v/>
      </c>
      <c r="J116" s="157" t="str">
        <f t="shared" si="79"/>
        <v/>
      </c>
      <c r="K116" s="158" t="str">
        <f t="shared" si="46"/>
        <v/>
      </c>
      <c r="L116" s="159" t="str">
        <f t="shared" si="47"/>
        <v/>
      </c>
      <c r="M116" s="159" t="str">
        <f t="shared" si="48"/>
        <v/>
      </c>
      <c r="N116" s="159" t="str">
        <f t="shared" si="49"/>
        <v/>
      </c>
      <c r="O116" s="160" t="str">
        <f t="shared" si="50"/>
        <v/>
      </c>
      <c r="P116" s="161" t="str">
        <f t="shared" si="51"/>
        <v/>
      </c>
      <c r="Q116" s="161" t="str">
        <f t="shared" si="80"/>
        <v/>
      </c>
      <c r="R116" s="161"/>
      <c r="S116" s="161" t="str">
        <f t="shared" si="65"/>
        <v/>
      </c>
      <c r="T116" s="161" t="str">
        <f t="shared" si="52"/>
        <v/>
      </c>
      <c r="U116" s="161" t="str">
        <f t="shared" si="53"/>
        <v/>
      </c>
      <c r="V116" s="162" t="str">
        <f t="shared" si="66"/>
        <v/>
      </c>
      <c r="W116" s="157" t="str">
        <f t="shared" si="54"/>
        <v/>
      </c>
      <c r="X116" s="157" t="str">
        <f t="shared" si="55"/>
        <v/>
      </c>
      <c r="Y116" s="157"/>
      <c r="Z116" s="157">
        <f t="shared" si="56"/>
        <v>0</v>
      </c>
      <c r="AA116" s="161" t="str">
        <f t="shared" si="67"/>
        <v/>
      </c>
      <c r="AB116" s="161" t="str">
        <f t="shared" si="57"/>
        <v/>
      </c>
      <c r="AC116" s="163">
        <f t="shared" si="57"/>
        <v>0</v>
      </c>
      <c r="AD116" s="163" t="str">
        <f t="shared" si="57"/>
        <v/>
      </c>
      <c r="AE116" s="161" t="str">
        <f t="shared" si="58"/>
        <v/>
      </c>
      <c r="AF116" s="164">
        <f t="shared" si="68"/>
        <v>0</v>
      </c>
      <c r="AG116" s="165">
        <f t="shared" si="82"/>
        <v>0</v>
      </c>
      <c r="AH116" s="161">
        <f t="shared" si="83"/>
        <v>0</v>
      </c>
      <c r="AI116" s="33"/>
      <c r="AJ116" s="166">
        <f t="shared" si="69"/>
        <v>0</v>
      </c>
      <c r="AK116" s="167">
        <f t="shared" si="70"/>
        <v>0</v>
      </c>
      <c r="AL116" s="90"/>
      <c r="AM116" s="154" t="e">
        <f t="shared" si="71"/>
        <v>#VALUE!</v>
      </c>
      <c r="AN116" s="168" t="e">
        <f t="shared" si="59"/>
        <v>#VALUE!</v>
      </c>
      <c r="AO116" s="161" t="e">
        <f t="shared" ca="1" si="81"/>
        <v>#VALUE!</v>
      </c>
      <c r="AP116" s="161" t="e">
        <f t="shared" ca="1" si="72"/>
        <v>#VALUE!</v>
      </c>
      <c r="AQ116" s="155" t="e">
        <f t="shared" ca="1" si="60"/>
        <v>#VALUE!</v>
      </c>
      <c r="AR116" s="161">
        <f t="shared" ca="1" si="61"/>
        <v>0</v>
      </c>
      <c r="AS116" s="161" t="e">
        <f t="shared" ca="1" si="73"/>
        <v>#VALUE!</v>
      </c>
    </row>
    <row r="117" spans="1:45" ht="12.75" customHeight="1" outlineLevel="1" x14ac:dyDescent="0.3">
      <c r="A117" s="35" t="str">
        <f t="shared" si="74"/>
        <v/>
      </c>
      <c r="B117" s="35" t="str">
        <f t="shared" si="62"/>
        <v/>
      </c>
      <c r="C117" s="152" t="str">
        <f t="shared" si="63"/>
        <v/>
      </c>
      <c r="D117" s="153" t="str">
        <f t="shared" si="45"/>
        <v/>
      </c>
      <c r="E117" s="154" t="str">
        <f t="shared" si="75"/>
        <v/>
      </c>
      <c r="F117" s="154" t="str">
        <f t="shared" si="76"/>
        <v/>
      </c>
      <c r="G117" s="155" t="str">
        <f t="shared" si="77"/>
        <v/>
      </c>
      <c r="H117" s="156" t="str">
        <f t="shared" si="64"/>
        <v/>
      </c>
      <c r="I117" s="154" t="str">
        <f t="shared" si="78"/>
        <v/>
      </c>
      <c r="J117" s="157" t="str">
        <f t="shared" si="79"/>
        <v/>
      </c>
      <c r="K117" s="158" t="str">
        <f t="shared" si="46"/>
        <v/>
      </c>
      <c r="L117" s="159" t="str">
        <f t="shared" si="47"/>
        <v/>
      </c>
      <c r="M117" s="159" t="str">
        <f t="shared" si="48"/>
        <v/>
      </c>
      <c r="N117" s="159" t="str">
        <f t="shared" si="49"/>
        <v/>
      </c>
      <c r="O117" s="160" t="str">
        <f t="shared" si="50"/>
        <v/>
      </c>
      <c r="P117" s="161" t="str">
        <f t="shared" si="51"/>
        <v/>
      </c>
      <c r="Q117" s="161" t="str">
        <f t="shared" si="80"/>
        <v/>
      </c>
      <c r="R117" s="161"/>
      <c r="S117" s="161" t="str">
        <f t="shared" si="65"/>
        <v/>
      </c>
      <c r="T117" s="161" t="str">
        <f t="shared" si="52"/>
        <v/>
      </c>
      <c r="U117" s="161" t="str">
        <f t="shared" si="53"/>
        <v/>
      </c>
      <c r="V117" s="162" t="str">
        <f t="shared" si="66"/>
        <v/>
      </c>
      <c r="W117" s="157" t="str">
        <f t="shared" si="54"/>
        <v/>
      </c>
      <c r="X117" s="157" t="str">
        <f t="shared" si="55"/>
        <v/>
      </c>
      <c r="Y117" s="157"/>
      <c r="Z117" s="157">
        <f t="shared" si="56"/>
        <v>0</v>
      </c>
      <c r="AA117" s="161" t="str">
        <f t="shared" si="67"/>
        <v/>
      </c>
      <c r="AB117" s="161" t="str">
        <f t="shared" si="57"/>
        <v/>
      </c>
      <c r="AC117" s="163">
        <f t="shared" si="57"/>
        <v>0</v>
      </c>
      <c r="AD117" s="163" t="str">
        <f t="shared" si="57"/>
        <v/>
      </c>
      <c r="AE117" s="161" t="str">
        <f t="shared" si="58"/>
        <v/>
      </c>
      <c r="AF117" s="164">
        <f t="shared" si="68"/>
        <v>0</v>
      </c>
      <c r="AG117" s="165">
        <f t="shared" si="82"/>
        <v>0</v>
      </c>
      <c r="AH117" s="161">
        <f t="shared" si="83"/>
        <v>0</v>
      </c>
      <c r="AI117" s="33"/>
      <c r="AJ117" s="166">
        <f t="shared" si="69"/>
        <v>0</v>
      </c>
      <c r="AK117" s="167">
        <f t="shared" si="70"/>
        <v>0</v>
      </c>
      <c r="AL117" s="90"/>
      <c r="AM117" s="154" t="e">
        <f t="shared" si="71"/>
        <v>#VALUE!</v>
      </c>
      <c r="AN117" s="168" t="e">
        <f t="shared" si="59"/>
        <v>#VALUE!</v>
      </c>
      <c r="AO117" s="161" t="e">
        <f t="shared" ca="1" si="81"/>
        <v>#VALUE!</v>
      </c>
      <c r="AP117" s="161" t="e">
        <f t="shared" ca="1" si="72"/>
        <v>#VALUE!</v>
      </c>
      <c r="AQ117" s="155" t="e">
        <f t="shared" ca="1" si="60"/>
        <v>#VALUE!</v>
      </c>
      <c r="AR117" s="161">
        <f t="shared" ca="1" si="61"/>
        <v>0</v>
      </c>
      <c r="AS117" s="161" t="e">
        <f t="shared" ca="1" si="73"/>
        <v>#VALUE!</v>
      </c>
    </row>
    <row r="118" spans="1:45" ht="12.75" customHeight="1" outlineLevel="1" x14ac:dyDescent="0.3">
      <c r="A118" s="35" t="str">
        <f t="shared" si="74"/>
        <v/>
      </c>
      <c r="B118" s="35" t="str">
        <f t="shared" si="62"/>
        <v/>
      </c>
      <c r="C118" s="152" t="str">
        <f t="shared" si="63"/>
        <v/>
      </c>
      <c r="D118" s="153" t="str">
        <f t="shared" si="45"/>
        <v/>
      </c>
      <c r="E118" s="154" t="str">
        <f t="shared" si="75"/>
        <v/>
      </c>
      <c r="F118" s="154" t="str">
        <f t="shared" si="76"/>
        <v/>
      </c>
      <c r="G118" s="155" t="str">
        <f t="shared" si="77"/>
        <v/>
      </c>
      <c r="H118" s="156" t="str">
        <f t="shared" si="64"/>
        <v/>
      </c>
      <c r="I118" s="154" t="str">
        <f t="shared" si="78"/>
        <v/>
      </c>
      <c r="J118" s="157" t="str">
        <f t="shared" si="79"/>
        <v/>
      </c>
      <c r="K118" s="158" t="str">
        <f t="shared" si="46"/>
        <v/>
      </c>
      <c r="L118" s="159" t="str">
        <f t="shared" si="47"/>
        <v/>
      </c>
      <c r="M118" s="159" t="str">
        <f t="shared" si="48"/>
        <v/>
      </c>
      <c r="N118" s="159" t="str">
        <f t="shared" si="49"/>
        <v/>
      </c>
      <c r="O118" s="160" t="str">
        <f t="shared" si="50"/>
        <v/>
      </c>
      <c r="P118" s="161" t="str">
        <f t="shared" si="51"/>
        <v/>
      </c>
      <c r="Q118" s="161" t="str">
        <f t="shared" si="80"/>
        <v/>
      </c>
      <c r="R118" s="161"/>
      <c r="S118" s="161" t="str">
        <f t="shared" si="65"/>
        <v/>
      </c>
      <c r="T118" s="161" t="str">
        <f t="shared" si="52"/>
        <v/>
      </c>
      <c r="U118" s="161" t="str">
        <f t="shared" si="53"/>
        <v/>
      </c>
      <c r="V118" s="162" t="str">
        <f t="shared" si="66"/>
        <v/>
      </c>
      <c r="W118" s="157" t="str">
        <f t="shared" si="54"/>
        <v/>
      </c>
      <c r="X118" s="157" t="str">
        <f t="shared" si="55"/>
        <v/>
      </c>
      <c r="Y118" s="157"/>
      <c r="Z118" s="157">
        <f t="shared" si="56"/>
        <v>0</v>
      </c>
      <c r="AA118" s="161" t="str">
        <f t="shared" si="67"/>
        <v/>
      </c>
      <c r="AB118" s="161" t="str">
        <f t="shared" si="57"/>
        <v/>
      </c>
      <c r="AC118" s="163">
        <f t="shared" si="57"/>
        <v>0</v>
      </c>
      <c r="AD118" s="163" t="str">
        <f t="shared" si="57"/>
        <v/>
      </c>
      <c r="AE118" s="161" t="str">
        <f t="shared" si="58"/>
        <v/>
      </c>
      <c r="AF118" s="164">
        <f t="shared" si="68"/>
        <v>0</v>
      </c>
      <c r="AG118" s="165">
        <f t="shared" si="82"/>
        <v>0</v>
      </c>
      <c r="AH118" s="161">
        <f t="shared" si="83"/>
        <v>0</v>
      </c>
      <c r="AI118" s="33"/>
      <c r="AJ118" s="166">
        <f t="shared" si="69"/>
        <v>0</v>
      </c>
      <c r="AK118" s="167">
        <f t="shared" si="70"/>
        <v>0</v>
      </c>
      <c r="AL118" s="90"/>
      <c r="AM118" s="154" t="e">
        <f t="shared" si="71"/>
        <v>#VALUE!</v>
      </c>
      <c r="AN118" s="168" t="e">
        <f t="shared" si="59"/>
        <v>#VALUE!</v>
      </c>
      <c r="AO118" s="161" t="e">
        <f t="shared" ca="1" si="81"/>
        <v>#VALUE!</v>
      </c>
      <c r="AP118" s="161" t="e">
        <f t="shared" ca="1" si="72"/>
        <v>#VALUE!</v>
      </c>
      <c r="AQ118" s="155" t="e">
        <f t="shared" ca="1" si="60"/>
        <v>#VALUE!</v>
      </c>
      <c r="AR118" s="161">
        <f t="shared" ca="1" si="61"/>
        <v>0</v>
      </c>
      <c r="AS118" s="161" t="e">
        <f t="shared" ca="1" si="73"/>
        <v>#VALUE!</v>
      </c>
    </row>
    <row r="119" spans="1:45" ht="12.75" customHeight="1" outlineLevel="1" x14ac:dyDescent="0.3">
      <c r="A119" s="35" t="str">
        <f t="shared" si="74"/>
        <v/>
      </c>
      <c r="B119" s="35" t="str">
        <f t="shared" si="62"/>
        <v/>
      </c>
      <c r="C119" s="152" t="str">
        <f t="shared" si="63"/>
        <v/>
      </c>
      <c r="D119" s="153" t="str">
        <f t="shared" si="45"/>
        <v/>
      </c>
      <c r="E119" s="154" t="str">
        <f t="shared" si="75"/>
        <v/>
      </c>
      <c r="F119" s="154" t="str">
        <f t="shared" si="76"/>
        <v/>
      </c>
      <c r="G119" s="155" t="str">
        <f t="shared" si="77"/>
        <v/>
      </c>
      <c r="H119" s="156" t="str">
        <f t="shared" si="64"/>
        <v/>
      </c>
      <c r="I119" s="154" t="str">
        <f t="shared" si="78"/>
        <v/>
      </c>
      <c r="J119" s="157" t="str">
        <f t="shared" si="79"/>
        <v/>
      </c>
      <c r="K119" s="158" t="str">
        <f t="shared" si="46"/>
        <v/>
      </c>
      <c r="L119" s="159" t="str">
        <f t="shared" si="47"/>
        <v/>
      </c>
      <c r="M119" s="159" t="str">
        <f t="shared" si="48"/>
        <v/>
      </c>
      <c r="N119" s="159" t="str">
        <f t="shared" si="49"/>
        <v/>
      </c>
      <c r="O119" s="160" t="str">
        <f t="shared" si="50"/>
        <v/>
      </c>
      <c r="P119" s="161" t="str">
        <f t="shared" si="51"/>
        <v/>
      </c>
      <c r="Q119" s="161" t="str">
        <f t="shared" si="80"/>
        <v/>
      </c>
      <c r="R119" s="161"/>
      <c r="S119" s="161" t="str">
        <f t="shared" si="65"/>
        <v/>
      </c>
      <c r="T119" s="161" t="str">
        <f t="shared" si="52"/>
        <v/>
      </c>
      <c r="U119" s="161" t="str">
        <f t="shared" si="53"/>
        <v/>
      </c>
      <c r="V119" s="162" t="str">
        <f t="shared" si="66"/>
        <v/>
      </c>
      <c r="W119" s="157" t="str">
        <f t="shared" si="54"/>
        <v/>
      </c>
      <c r="X119" s="157" t="str">
        <f t="shared" si="55"/>
        <v/>
      </c>
      <c r="Y119" s="157"/>
      <c r="Z119" s="157">
        <f t="shared" si="56"/>
        <v>0</v>
      </c>
      <c r="AA119" s="161" t="str">
        <f t="shared" si="67"/>
        <v/>
      </c>
      <c r="AB119" s="161" t="str">
        <f t="shared" si="57"/>
        <v/>
      </c>
      <c r="AC119" s="163">
        <f t="shared" si="57"/>
        <v>0</v>
      </c>
      <c r="AD119" s="163" t="str">
        <f t="shared" si="57"/>
        <v/>
      </c>
      <c r="AE119" s="161" t="str">
        <f t="shared" si="58"/>
        <v/>
      </c>
      <c r="AF119" s="164">
        <f t="shared" si="68"/>
        <v>0</v>
      </c>
      <c r="AG119" s="165">
        <f t="shared" si="82"/>
        <v>0</v>
      </c>
      <c r="AH119" s="161">
        <f t="shared" si="83"/>
        <v>0</v>
      </c>
      <c r="AI119" s="33"/>
      <c r="AJ119" s="166">
        <f t="shared" si="69"/>
        <v>0</v>
      </c>
      <c r="AK119" s="167">
        <f t="shared" si="70"/>
        <v>0</v>
      </c>
      <c r="AL119" s="90"/>
      <c r="AM119" s="154" t="e">
        <f t="shared" si="71"/>
        <v>#VALUE!</v>
      </c>
      <c r="AN119" s="168" t="e">
        <f t="shared" si="59"/>
        <v>#VALUE!</v>
      </c>
      <c r="AO119" s="161" t="e">
        <f t="shared" ca="1" si="81"/>
        <v>#VALUE!</v>
      </c>
      <c r="AP119" s="161" t="e">
        <f t="shared" ca="1" si="72"/>
        <v>#VALUE!</v>
      </c>
      <c r="AQ119" s="155" t="e">
        <f t="shared" ca="1" si="60"/>
        <v>#VALUE!</v>
      </c>
      <c r="AR119" s="161">
        <f t="shared" ca="1" si="61"/>
        <v>0</v>
      </c>
      <c r="AS119" s="161" t="e">
        <f t="shared" ca="1" si="73"/>
        <v>#VALUE!</v>
      </c>
    </row>
    <row r="120" spans="1:45" ht="12.75" customHeight="1" outlineLevel="1" x14ac:dyDescent="0.3">
      <c r="A120" s="35" t="str">
        <f t="shared" si="74"/>
        <v/>
      </c>
      <c r="B120" s="35" t="str">
        <f t="shared" si="62"/>
        <v/>
      </c>
      <c r="C120" s="152" t="str">
        <f t="shared" si="63"/>
        <v/>
      </c>
      <c r="D120" s="153" t="str">
        <f t="shared" si="45"/>
        <v/>
      </c>
      <c r="E120" s="154" t="str">
        <f t="shared" si="75"/>
        <v/>
      </c>
      <c r="F120" s="154" t="str">
        <f t="shared" si="76"/>
        <v/>
      </c>
      <c r="G120" s="155" t="str">
        <f t="shared" si="77"/>
        <v/>
      </c>
      <c r="H120" s="156" t="str">
        <f t="shared" si="64"/>
        <v/>
      </c>
      <c r="I120" s="154" t="str">
        <f t="shared" si="78"/>
        <v/>
      </c>
      <c r="J120" s="157" t="str">
        <f t="shared" si="79"/>
        <v/>
      </c>
      <c r="K120" s="158" t="str">
        <f t="shared" si="46"/>
        <v/>
      </c>
      <c r="L120" s="159" t="str">
        <f t="shared" si="47"/>
        <v/>
      </c>
      <c r="M120" s="159" t="str">
        <f t="shared" si="48"/>
        <v/>
      </c>
      <c r="N120" s="159" t="str">
        <f t="shared" si="49"/>
        <v/>
      </c>
      <c r="O120" s="160" t="str">
        <f t="shared" si="50"/>
        <v/>
      </c>
      <c r="P120" s="161" t="str">
        <f t="shared" si="51"/>
        <v/>
      </c>
      <c r="Q120" s="161" t="str">
        <f t="shared" si="80"/>
        <v/>
      </c>
      <c r="R120" s="161"/>
      <c r="S120" s="161" t="str">
        <f t="shared" si="65"/>
        <v/>
      </c>
      <c r="T120" s="161" t="str">
        <f t="shared" si="52"/>
        <v/>
      </c>
      <c r="U120" s="161" t="str">
        <f t="shared" si="53"/>
        <v/>
      </c>
      <c r="V120" s="162" t="str">
        <f t="shared" si="66"/>
        <v/>
      </c>
      <c r="W120" s="157" t="str">
        <f t="shared" si="54"/>
        <v/>
      </c>
      <c r="X120" s="157" t="str">
        <f t="shared" si="55"/>
        <v/>
      </c>
      <c r="Y120" s="157"/>
      <c r="Z120" s="157">
        <f t="shared" si="56"/>
        <v>0</v>
      </c>
      <c r="AA120" s="161" t="str">
        <f t="shared" si="67"/>
        <v/>
      </c>
      <c r="AB120" s="161" t="str">
        <f t="shared" si="57"/>
        <v/>
      </c>
      <c r="AC120" s="163">
        <f t="shared" si="57"/>
        <v>0</v>
      </c>
      <c r="AD120" s="163" t="str">
        <f t="shared" si="57"/>
        <v/>
      </c>
      <c r="AE120" s="161" t="str">
        <f t="shared" si="58"/>
        <v/>
      </c>
      <c r="AF120" s="164">
        <f t="shared" si="68"/>
        <v>0</v>
      </c>
      <c r="AG120" s="165">
        <f t="shared" si="82"/>
        <v>0</v>
      </c>
      <c r="AH120" s="161">
        <f t="shared" si="83"/>
        <v>0</v>
      </c>
      <c r="AI120" s="33"/>
      <c r="AJ120" s="166">
        <f t="shared" si="69"/>
        <v>0</v>
      </c>
      <c r="AK120" s="167">
        <f t="shared" si="70"/>
        <v>0</v>
      </c>
      <c r="AL120" s="90"/>
      <c r="AM120" s="154" t="e">
        <f t="shared" si="71"/>
        <v>#VALUE!</v>
      </c>
      <c r="AN120" s="168" t="e">
        <f t="shared" si="59"/>
        <v>#VALUE!</v>
      </c>
      <c r="AO120" s="161" t="e">
        <f t="shared" ca="1" si="81"/>
        <v>#VALUE!</v>
      </c>
      <c r="AP120" s="161" t="e">
        <f t="shared" ca="1" si="72"/>
        <v>#VALUE!</v>
      </c>
      <c r="AQ120" s="155" t="e">
        <f t="shared" ca="1" si="60"/>
        <v>#VALUE!</v>
      </c>
      <c r="AR120" s="161">
        <f t="shared" ca="1" si="61"/>
        <v>0</v>
      </c>
      <c r="AS120" s="161" t="e">
        <f t="shared" ca="1" si="73"/>
        <v>#VALUE!</v>
      </c>
    </row>
    <row r="121" spans="1:45" ht="12.75" customHeight="1" outlineLevel="1" x14ac:dyDescent="0.3">
      <c r="A121" s="35" t="str">
        <f t="shared" si="74"/>
        <v/>
      </c>
      <c r="B121" s="35" t="str">
        <f t="shared" si="62"/>
        <v/>
      </c>
      <c r="C121" s="152" t="str">
        <f t="shared" si="63"/>
        <v/>
      </c>
      <c r="D121" s="153" t="str">
        <f t="shared" si="45"/>
        <v/>
      </c>
      <c r="E121" s="154" t="str">
        <f t="shared" si="75"/>
        <v/>
      </c>
      <c r="F121" s="154" t="str">
        <f t="shared" si="76"/>
        <v/>
      </c>
      <c r="G121" s="155" t="str">
        <f t="shared" si="77"/>
        <v/>
      </c>
      <c r="H121" s="156" t="str">
        <f t="shared" si="64"/>
        <v/>
      </c>
      <c r="I121" s="154" t="str">
        <f t="shared" si="78"/>
        <v/>
      </c>
      <c r="J121" s="157" t="str">
        <f t="shared" si="79"/>
        <v/>
      </c>
      <c r="K121" s="158" t="str">
        <f t="shared" si="46"/>
        <v/>
      </c>
      <c r="L121" s="159" t="str">
        <f t="shared" si="47"/>
        <v/>
      </c>
      <c r="M121" s="159" t="str">
        <f t="shared" si="48"/>
        <v/>
      </c>
      <c r="N121" s="159" t="str">
        <f t="shared" si="49"/>
        <v/>
      </c>
      <c r="O121" s="160" t="str">
        <f t="shared" si="50"/>
        <v/>
      </c>
      <c r="P121" s="161" t="str">
        <f t="shared" si="51"/>
        <v/>
      </c>
      <c r="Q121" s="161" t="str">
        <f t="shared" si="80"/>
        <v/>
      </c>
      <c r="R121" s="161"/>
      <c r="S121" s="161" t="str">
        <f t="shared" si="65"/>
        <v/>
      </c>
      <c r="T121" s="161" t="str">
        <f t="shared" si="52"/>
        <v/>
      </c>
      <c r="U121" s="161" t="str">
        <f t="shared" si="53"/>
        <v/>
      </c>
      <c r="V121" s="162" t="str">
        <f t="shared" si="66"/>
        <v/>
      </c>
      <c r="W121" s="157" t="str">
        <f t="shared" si="54"/>
        <v/>
      </c>
      <c r="X121" s="157" t="str">
        <f t="shared" si="55"/>
        <v/>
      </c>
      <c r="Y121" s="157"/>
      <c r="Z121" s="157">
        <f t="shared" si="56"/>
        <v>0</v>
      </c>
      <c r="AA121" s="161" t="str">
        <f t="shared" si="67"/>
        <v/>
      </c>
      <c r="AB121" s="161" t="str">
        <f t="shared" si="57"/>
        <v/>
      </c>
      <c r="AC121" s="163">
        <f t="shared" si="57"/>
        <v>0</v>
      </c>
      <c r="AD121" s="163" t="str">
        <f t="shared" si="57"/>
        <v/>
      </c>
      <c r="AE121" s="161" t="str">
        <f t="shared" si="58"/>
        <v/>
      </c>
      <c r="AF121" s="164">
        <f t="shared" si="68"/>
        <v>0</v>
      </c>
      <c r="AG121" s="165">
        <f t="shared" si="82"/>
        <v>0</v>
      </c>
      <c r="AH121" s="161">
        <f t="shared" si="83"/>
        <v>0</v>
      </c>
      <c r="AI121" s="33"/>
      <c r="AJ121" s="166">
        <f t="shared" si="69"/>
        <v>0</v>
      </c>
      <c r="AK121" s="167">
        <f t="shared" si="70"/>
        <v>0</v>
      </c>
      <c r="AL121" s="90"/>
      <c r="AM121" s="154" t="e">
        <f t="shared" si="71"/>
        <v>#VALUE!</v>
      </c>
      <c r="AN121" s="168" t="e">
        <f t="shared" si="59"/>
        <v>#VALUE!</v>
      </c>
      <c r="AO121" s="161" t="e">
        <f t="shared" ca="1" si="81"/>
        <v>#VALUE!</v>
      </c>
      <c r="AP121" s="161" t="e">
        <f t="shared" ca="1" si="72"/>
        <v>#VALUE!</v>
      </c>
      <c r="AQ121" s="155" t="e">
        <f t="shared" ca="1" si="60"/>
        <v>#VALUE!</v>
      </c>
      <c r="AR121" s="161">
        <f t="shared" ca="1" si="61"/>
        <v>0</v>
      </c>
      <c r="AS121" s="161" t="e">
        <f t="shared" ca="1" si="73"/>
        <v>#VALUE!</v>
      </c>
    </row>
    <row r="122" spans="1:45" ht="12.75" customHeight="1" outlineLevel="1" x14ac:dyDescent="0.3">
      <c r="A122" s="35" t="str">
        <f t="shared" si="74"/>
        <v/>
      </c>
      <c r="B122" s="35" t="str">
        <f t="shared" si="62"/>
        <v/>
      </c>
      <c r="C122" s="152" t="str">
        <f t="shared" si="63"/>
        <v/>
      </c>
      <c r="D122" s="153" t="str">
        <f t="shared" si="45"/>
        <v/>
      </c>
      <c r="E122" s="154" t="str">
        <f t="shared" si="75"/>
        <v/>
      </c>
      <c r="F122" s="154" t="str">
        <f t="shared" si="76"/>
        <v/>
      </c>
      <c r="G122" s="155" t="str">
        <f t="shared" si="77"/>
        <v/>
      </c>
      <c r="H122" s="156" t="str">
        <f t="shared" si="64"/>
        <v/>
      </c>
      <c r="I122" s="154" t="str">
        <f t="shared" si="78"/>
        <v/>
      </c>
      <c r="J122" s="157" t="str">
        <f t="shared" si="79"/>
        <v/>
      </c>
      <c r="K122" s="158" t="str">
        <f t="shared" si="46"/>
        <v/>
      </c>
      <c r="L122" s="159" t="str">
        <f t="shared" si="47"/>
        <v/>
      </c>
      <c r="M122" s="159" t="str">
        <f t="shared" si="48"/>
        <v/>
      </c>
      <c r="N122" s="159" t="str">
        <f t="shared" si="49"/>
        <v/>
      </c>
      <c r="O122" s="160" t="str">
        <f t="shared" si="50"/>
        <v/>
      </c>
      <c r="P122" s="161" t="str">
        <f t="shared" si="51"/>
        <v/>
      </c>
      <c r="Q122" s="161" t="str">
        <f t="shared" si="80"/>
        <v/>
      </c>
      <c r="R122" s="161"/>
      <c r="S122" s="161" t="str">
        <f t="shared" si="65"/>
        <v/>
      </c>
      <c r="T122" s="161" t="str">
        <f t="shared" si="52"/>
        <v/>
      </c>
      <c r="U122" s="161" t="str">
        <f t="shared" si="53"/>
        <v/>
      </c>
      <c r="V122" s="162" t="str">
        <f t="shared" si="66"/>
        <v/>
      </c>
      <c r="W122" s="157" t="str">
        <f t="shared" si="54"/>
        <v/>
      </c>
      <c r="X122" s="157" t="str">
        <f t="shared" si="55"/>
        <v/>
      </c>
      <c r="Y122" s="157"/>
      <c r="Z122" s="157">
        <f t="shared" si="56"/>
        <v>0</v>
      </c>
      <c r="AA122" s="161" t="str">
        <f t="shared" si="67"/>
        <v/>
      </c>
      <c r="AB122" s="161" t="str">
        <f t="shared" si="57"/>
        <v/>
      </c>
      <c r="AC122" s="163">
        <f t="shared" si="57"/>
        <v>0</v>
      </c>
      <c r="AD122" s="163" t="str">
        <f t="shared" si="57"/>
        <v/>
      </c>
      <c r="AE122" s="161" t="str">
        <f t="shared" si="58"/>
        <v/>
      </c>
      <c r="AF122" s="164">
        <f t="shared" si="68"/>
        <v>0</v>
      </c>
      <c r="AG122" s="165">
        <f t="shared" si="82"/>
        <v>0</v>
      </c>
      <c r="AH122" s="161">
        <f t="shared" si="83"/>
        <v>0</v>
      </c>
      <c r="AI122" s="33"/>
      <c r="AJ122" s="166">
        <f t="shared" si="69"/>
        <v>0</v>
      </c>
      <c r="AK122" s="167">
        <f t="shared" si="70"/>
        <v>0</v>
      </c>
      <c r="AL122" s="90"/>
      <c r="AM122" s="154" t="e">
        <f t="shared" si="71"/>
        <v>#VALUE!</v>
      </c>
      <c r="AN122" s="168" t="e">
        <f t="shared" si="59"/>
        <v>#VALUE!</v>
      </c>
      <c r="AO122" s="161" t="e">
        <f t="shared" ca="1" si="81"/>
        <v>#VALUE!</v>
      </c>
      <c r="AP122" s="161" t="e">
        <f t="shared" ca="1" si="72"/>
        <v>#VALUE!</v>
      </c>
      <c r="AQ122" s="155" t="e">
        <f t="shared" ca="1" si="60"/>
        <v>#VALUE!</v>
      </c>
      <c r="AR122" s="161">
        <f t="shared" ca="1" si="61"/>
        <v>0</v>
      </c>
      <c r="AS122" s="161" t="e">
        <f t="shared" ca="1" si="73"/>
        <v>#VALUE!</v>
      </c>
    </row>
    <row r="123" spans="1:45" ht="12.75" customHeight="1" outlineLevel="1" x14ac:dyDescent="0.3">
      <c r="A123" s="35" t="str">
        <f t="shared" si="74"/>
        <v/>
      </c>
      <c r="B123" s="35" t="str">
        <f t="shared" si="62"/>
        <v/>
      </c>
      <c r="C123" s="152" t="str">
        <f t="shared" si="63"/>
        <v/>
      </c>
      <c r="D123" s="153" t="str">
        <f t="shared" si="45"/>
        <v/>
      </c>
      <c r="E123" s="154" t="str">
        <f t="shared" si="75"/>
        <v/>
      </c>
      <c r="F123" s="154" t="str">
        <f t="shared" si="76"/>
        <v/>
      </c>
      <c r="G123" s="155" t="str">
        <f t="shared" si="77"/>
        <v/>
      </c>
      <c r="H123" s="156" t="str">
        <f t="shared" si="64"/>
        <v/>
      </c>
      <c r="I123" s="154" t="str">
        <f t="shared" si="78"/>
        <v/>
      </c>
      <c r="J123" s="157" t="str">
        <f t="shared" si="79"/>
        <v/>
      </c>
      <c r="K123" s="158" t="str">
        <f t="shared" si="46"/>
        <v/>
      </c>
      <c r="L123" s="159" t="str">
        <f t="shared" si="47"/>
        <v/>
      </c>
      <c r="M123" s="159" t="str">
        <f t="shared" si="48"/>
        <v/>
      </c>
      <c r="N123" s="159" t="str">
        <f t="shared" si="49"/>
        <v/>
      </c>
      <c r="O123" s="160" t="str">
        <f t="shared" si="50"/>
        <v/>
      </c>
      <c r="P123" s="161" t="str">
        <f t="shared" si="51"/>
        <v/>
      </c>
      <c r="Q123" s="161" t="str">
        <f t="shared" si="80"/>
        <v/>
      </c>
      <c r="R123" s="161"/>
      <c r="S123" s="161" t="str">
        <f t="shared" si="65"/>
        <v/>
      </c>
      <c r="T123" s="161" t="str">
        <f t="shared" si="52"/>
        <v/>
      </c>
      <c r="U123" s="161" t="str">
        <f t="shared" si="53"/>
        <v/>
      </c>
      <c r="V123" s="162" t="str">
        <f t="shared" si="66"/>
        <v/>
      </c>
      <c r="W123" s="157" t="str">
        <f t="shared" si="54"/>
        <v/>
      </c>
      <c r="X123" s="157" t="str">
        <f t="shared" si="55"/>
        <v/>
      </c>
      <c r="Y123" s="157"/>
      <c r="Z123" s="157">
        <f t="shared" si="56"/>
        <v>0</v>
      </c>
      <c r="AA123" s="161" t="str">
        <f t="shared" si="67"/>
        <v/>
      </c>
      <c r="AB123" s="161" t="str">
        <f t="shared" si="57"/>
        <v/>
      </c>
      <c r="AC123" s="163">
        <f t="shared" si="57"/>
        <v>0</v>
      </c>
      <c r="AD123" s="163" t="str">
        <f t="shared" si="57"/>
        <v/>
      </c>
      <c r="AE123" s="161" t="str">
        <f t="shared" si="58"/>
        <v/>
      </c>
      <c r="AF123" s="164">
        <f t="shared" si="68"/>
        <v>0</v>
      </c>
      <c r="AG123" s="165">
        <f t="shared" si="82"/>
        <v>0</v>
      </c>
      <c r="AH123" s="161">
        <f t="shared" si="83"/>
        <v>0</v>
      </c>
      <c r="AI123" s="33"/>
      <c r="AJ123" s="166">
        <f t="shared" si="69"/>
        <v>0</v>
      </c>
      <c r="AK123" s="167">
        <f t="shared" si="70"/>
        <v>0</v>
      </c>
      <c r="AL123" s="90"/>
      <c r="AM123" s="154" t="e">
        <f t="shared" si="71"/>
        <v>#VALUE!</v>
      </c>
      <c r="AN123" s="168" t="e">
        <f t="shared" si="59"/>
        <v>#VALUE!</v>
      </c>
      <c r="AO123" s="161" t="e">
        <f t="shared" ca="1" si="81"/>
        <v>#VALUE!</v>
      </c>
      <c r="AP123" s="161" t="e">
        <f t="shared" ca="1" si="72"/>
        <v>#VALUE!</v>
      </c>
      <c r="AQ123" s="155" t="e">
        <f t="shared" ca="1" si="60"/>
        <v>#VALUE!</v>
      </c>
      <c r="AR123" s="161">
        <f t="shared" ca="1" si="61"/>
        <v>0</v>
      </c>
      <c r="AS123" s="161" t="e">
        <f t="shared" ca="1" si="73"/>
        <v>#VALUE!</v>
      </c>
    </row>
    <row r="124" spans="1:45" ht="12.75" customHeight="1" outlineLevel="1" x14ac:dyDescent="0.3">
      <c r="A124" s="35" t="str">
        <f t="shared" si="74"/>
        <v/>
      </c>
      <c r="B124" s="35" t="str">
        <f t="shared" si="62"/>
        <v/>
      </c>
      <c r="C124" s="152" t="str">
        <f t="shared" si="63"/>
        <v/>
      </c>
      <c r="D124" s="153" t="str">
        <f t="shared" si="45"/>
        <v/>
      </c>
      <c r="E124" s="154" t="str">
        <f t="shared" si="75"/>
        <v/>
      </c>
      <c r="F124" s="154" t="str">
        <f t="shared" si="76"/>
        <v/>
      </c>
      <c r="G124" s="155" t="str">
        <f t="shared" si="77"/>
        <v/>
      </c>
      <c r="H124" s="156" t="str">
        <f t="shared" si="64"/>
        <v/>
      </c>
      <c r="I124" s="154" t="str">
        <f t="shared" si="78"/>
        <v/>
      </c>
      <c r="J124" s="157" t="str">
        <f t="shared" si="79"/>
        <v/>
      </c>
      <c r="K124" s="158" t="str">
        <f t="shared" si="46"/>
        <v/>
      </c>
      <c r="L124" s="159" t="str">
        <f t="shared" si="47"/>
        <v/>
      </c>
      <c r="M124" s="159" t="str">
        <f t="shared" si="48"/>
        <v/>
      </c>
      <c r="N124" s="159" t="str">
        <f t="shared" si="49"/>
        <v/>
      </c>
      <c r="O124" s="160" t="str">
        <f t="shared" si="50"/>
        <v/>
      </c>
      <c r="P124" s="161" t="str">
        <f t="shared" si="51"/>
        <v/>
      </c>
      <c r="Q124" s="161" t="str">
        <f t="shared" si="80"/>
        <v/>
      </c>
      <c r="R124" s="161"/>
      <c r="S124" s="161" t="str">
        <f t="shared" si="65"/>
        <v/>
      </c>
      <c r="T124" s="161" t="str">
        <f t="shared" si="52"/>
        <v/>
      </c>
      <c r="U124" s="161" t="str">
        <f t="shared" si="53"/>
        <v/>
      </c>
      <c r="V124" s="162" t="str">
        <f t="shared" si="66"/>
        <v/>
      </c>
      <c r="W124" s="157" t="str">
        <f t="shared" si="54"/>
        <v/>
      </c>
      <c r="X124" s="157" t="str">
        <f t="shared" si="55"/>
        <v/>
      </c>
      <c r="Y124" s="157"/>
      <c r="Z124" s="157">
        <f t="shared" si="56"/>
        <v>0</v>
      </c>
      <c r="AA124" s="161" t="str">
        <f t="shared" si="67"/>
        <v/>
      </c>
      <c r="AB124" s="161" t="str">
        <f t="shared" si="57"/>
        <v/>
      </c>
      <c r="AC124" s="163">
        <f t="shared" si="57"/>
        <v>0</v>
      </c>
      <c r="AD124" s="163" t="str">
        <f t="shared" si="57"/>
        <v/>
      </c>
      <c r="AE124" s="161" t="str">
        <f t="shared" si="58"/>
        <v/>
      </c>
      <c r="AF124" s="164">
        <f t="shared" si="68"/>
        <v>0</v>
      </c>
      <c r="AG124" s="165">
        <f t="shared" si="82"/>
        <v>0</v>
      </c>
      <c r="AH124" s="161">
        <f t="shared" si="83"/>
        <v>0</v>
      </c>
      <c r="AI124" s="33"/>
      <c r="AJ124" s="166">
        <f t="shared" si="69"/>
        <v>0</v>
      </c>
      <c r="AK124" s="167">
        <f t="shared" si="70"/>
        <v>0</v>
      </c>
      <c r="AL124" s="90"/>
      <c r="AM124" s="154" t="e">
        <f t="shared" si="71"/>
        <v>#VALUE!</v>
      </c>
      <c r="AN124" s="168" t="e">
        <f t="shared" si="59"/>
        <v>#VALUE!</v>
      </c>
      <c r="AO124" s="161" t="e">
        <f t="shared" ca="1" si="81"/>
        <v>#VALUE!</v>
      </c>
      <c r="AP124" s="161" t="e">
        <f t="shared" ca="1" si="72"/>
        <v>#VALUE!</v>
      </c>
      <c r="AQ124" s="155" t="e">
        <f t="shared" ca="1" si="60"/>
        <v>#VALUE!</v>
      </c>
      <c r="AR124" s="161">
        <f t="shared" ca="1" si="61"/>
        <v>0</v>
      </c>
      <c r="AS124" s="161" t="e">
        <f t="shared" ca="1" si="73"/>
        <v>#VALUE!</v>
      </c>
    </row>
    <row r="125" spans="1:45" ht="12.75" customHeight="1" outlineLevel="1" x14ac:dyDescent="0.3">
      <c r="A125" s="35" t="str">
        <f t="shared" si="74"/>
        <v/>
      </c>
      <c r="B125" s="35" t="str">
        <f t="shared" si="62"/>
        <v/>
      </c>
      <c r="C125" s="152" t="str">
        <f t="shared" si="63"/>
        <v/>
      </c>
      <c r="D125" s="153" t="str">
        <f t="shared" si="45"/>
        <v/>
      </c>
      <c r="E125" s="154" t="str">
        <f t="shared" si="75"/>
        <v/>
      </c>
      <c r="F125" s="154" t="str">
        <f t="shared" si="76"/>
        <v/>
      </c>
      <c r="G125" s="155" t="str">
        <f t="shared" si="77"/>
        <v/>
      </c>
      <c r="H125" s="156" t="str">
        <f t="shared" si="64"/>
        <v/>
      </c>
      <c r="I125" s="154" t="str">
        <f t="shared" si="78"/>
        <v/>
      </c>
      <c r="J125" s="157" t="str">
        <f t="shared" si="79"/>
        <v/>
      </c>
      <c r="K125" s="158" t="str">
        <f t="shared" si="46"/>
        <v/>
      </c>
      <c r="L125" s="159" t="str">
        <f t="shared" si="47"/>
        <v/>
      </c>
      <c r="M125" s="159" t="str">
        <f t="shared" si="48"/>
        <v/>
      </c>
      <c r="N125" s="159" t="str">
        <f t="shared" si="49"/>
        <v/>
      </c>
      <c r="O125" s="160" t="str">
        <f t="shared" si="50"/>
        <v/>
      </c>
      <c r="P125" s="161" t="str">
        <f t="shared" si="51"/>
        <v/>
      </c>
      <c r="Q125" s="161" t="str">
        <f t="shared" si="80"/>
        <v/>
      </c>
      <c r="R125" s="161"/>
      <c r="S125" s="161" t="str">
        <f t="shared" si="65"/>
        <v/>
      </c>
      <c r="T125" s="161" t="str">
        <f t="shared" si="52"/>
        <v/>
      </c>
      <c r="U125" s="161" t="str">
        <f t="shared" si="53"/>
        <v/>
      </c>
      <c r="V125" s="162" t="str">
        <f t="shared" si="66"/>
        <v/>
      </c>
      <c r="W125" s="157" t="str">
        <f t="shared" si="54"/>
        <v/>
      </c>
      <c r="X125" s="157" t="str">
        <f t="shared" si="55"/>
        <v/>
      </c>
      <c r="Y125" s="157"/>
      <c r="Z125" s="157">
        <f t="shared" si="56"/>
        <v>0</v>
      </c>
      <c r="AA125" s="161" t="str">
        <f t="shared" si="67"/>
        <v/>
      </c>
      <c r="AB125" s="161" t="str">
        <f t="shared" si="57"/>
        <v/>
      </c>
      <c r="AC125" s="163">
        <f t="shared" si="57"/>
        <v>0</v>
      </c>
      <c r="AD125" s="163" t="str">
        <f t="shared" si="57"/>
        <v/>
      </c>
      <c r="AE125" s="161" t="str">
        <f t="shared" si="58"/>
        <v/>
      </c>
      <c r="AF125" s="164">
        <f t="shared" si="68"/>
        <v>0</v>
      </c>
      <c r="AG125" s="165">
        <f t="shared" si="82"/>
        <v>0</v>
      </c>
      <c r="AH125" s="161">
        <f t="shared" si="83"/>
        <v>0</v>
      </c>
      <c r="AI125" s="33"/>
      <c r="AJ125" s="166">
        <f t="shared" si="69"/>
        <v>0</v>
      </c>
      <c r="AK125" s="167">
        <f t="shared" si="70"/>
        <v>0</v>
      </c>
      <c r="AL125" s="90"/>
      <c r="AM125" s="154" t="e">
        <f t="shared" si="71"/>
        <v>#VALUE!</v>
      </c>
      <c r="AN125" s="168" t="e">
        <f t="shared" si="59"/>
        <v>#VALUE!</v>
      </c>
      <c r="AO125" s="161" t="e">
        <f t="shared" ca="1" si="81"/>
        <v>#VALUE!</v>
      </c>
      <c r="AP125" s="161" t="e">
        <f t="shared" ca="1" si="72"/>
        <v>#VALUE!</v>
      </c>
      <c r="AQ125" s="155" t="e">
        <f t="shared" ca="1" si="60"/>
        <v>#VALUE!</v>
      </c>
      <c r="AR125" s="161">
        <f t="shared" ca="1" si="61"/>
        <v>0</v>
      </c>
      <c r="AS125" s="161" t="e">
        <f t="shared" ca="1" si="73"/>
        <v>#VALUE!</v>
      </c>
    </row>
    <row r="126" spans="1:45" ht="12.75" customHeight="1" outlineLevel="1" x14ac:dyDescent="0.3">
      <c r="A126" s="35" t="str">
        <f t="shared" si="74"/>
        <v/>
      </c>
      <c r="B126" s="35" t="str">
        <f t="shared" si="62"/>
        <v/>
      </c>
      <c r="C126" s="152" t="str">
        <f t="shared" si="63"/>
        <v/>
      </c>
      <c r="D126" s="153" t="str">
        <f t="shared" si="45"/>
        <v/>
      </c>
      <c r="E126" s="154" t="str">
        <f t="shared" si="75"/>
        <v/>
      </c>
      <c r="F126" s="154" t="str">
        <f t="shared" si="76"/>
        <v/>
      </c>
      <c r="G126" s="155" t="str">
        <f t="shared" si="77"/>
        <v/>
      </c>
      <c r="H126" s="156" t="str">
        <f t="shared" si="64"/>
        <v/>
      </c>
      <c r="I126" s="154" t="str">
        <f t="shared" si="78"/>
        <v/>
      </c>
      <c r="J126" s="157" t="str">
        <f t="shared" si="79"/>
        <v/>
      </c>
      <c r="K126" s="158" t="str">
        <f t="shared" si="46"/>
        <v/>
      </c>
      <c r="L126" s="159" t="str">
        <f t="shared" si="47"/>
        <v/>
      </c>
      <c r="M126" s="159" t="str">
        <f t="shared" si="48"/>
        <v/>
      </c>
      <c r="N126" s="159" t="str">
        <f t="shared" si="49"/>
        <v/>
      </c>
      <c r="O126" s="160" t="str">
        <f t="shared" si="50"/>
        <v/>
      </c>
      <c r="P126" s="161" t="str">
        <f t="shared" si="51"/>
        <v/>
      </c>
      <c r="Q126" s="161" t="str">
        <f t="shared" si="80"/>
        <v/>
      </c>
      <c r="R126" s="161"/>
      <c r="S126" s="161" t="str">
        <f t="shared" si="65"/>
        <v/>
      </c>
      <c r="T126" s="161" t="str">
        <f t="shared" si="52"/>
        <v/>
      </c>
      <c r="U126" s="161" t="str">
        <f t="shared" si="53"/>
        <v/>
      </c>
      <c r="V126" s="162" t="str">
        <f t="shared" si="66"/>
        <v/>
      </c>
      <c r="W126" s="157" t="str">
        <f t="shared" si="54"/>
        <v/>
      </c>
      <c r="X126" s="157" t="str">
        <f t="shared" si="55"/>
        <v/>
      </c>
      <c r="Y126" s="157"/>
      <c r="Z126" s="157">
        <f t="shared" si="56"/>
        <v>0</v>
      </c>
      <c r="AA126" s="161" t="str">
        <f t="shared" si="67"/>
        <v/>
      </c>
      <c r="AB126" s="161" t="str">
        <f t="shared" si="57"/>
        <v/>
      </c>
      <c r="AC126" s="163">
        <f t="shared" si="57"/>
        <v>0</v>
      </c>
      <c r="AD126" s="163" t="str">
        <f t="shared" si="57"/>
        <v/>
      </c>
      <c r="AE126" s="161" t="str">
        <f t="shared" si="58"/>
        <v/>
      </c>
      <c r="AF126" s="164">
        <f t="shared" si="68"/>
        <v>0</v>
      </c>
      <c r="AG126" s="165">
        <f t="shared" si="82"/>
        <v>0</v>
      </c>
      <c r="AH126" s="161">
        <f t="shared" si="83"/>
        <v>0</v>
      </c>
      <c r="AI126" s="33"/>
      <c r="AJ126" s="166">
        <f t="shared" si="69"/>
        <v>0</v>
      </c>
      <c r="AK126" s="167">
        <f t="shared" si="70"/>
        <v>0</v>
      </c>
      <c r="AL126" s="90"/>
      <c r="AM126" s="154" t="e">
        <f t="shared" si="71"/>
        <v>#VALUE!</v>
      </c>
      <c r="AN126" s="168" t="e">
        <f t="shared" si="59"/>
        <v>#VALUE!</v>
      </c>
      <c r="AO126" s="161" t="e">
        <f t="shared" ca="1" si="81"/>
        <v>#VALUE!</v>
      </c>
      <c r="AP126" s="161" t="e">
        <f t="shared" ca="1" si="72"/>
        <v>#VALUE!</v>
      </c>
      <c r="AQ126" s="155" t="e">
        <f t="shared" ca="1" si="60"/>
        <v>#VALUE!</v>
      </c>
      <c r="AR126" s="161">
        <f t="shared" ca="1" si="61"/>
        <v>0</v>
      </c>
      <c r="AS126" s="161" t="e">
        <f t="shared" ca="1" si="73"/>
        <v>#VALUE!</v>
      </c>
    </row>
    <row r="127" spans="1:45" ht="12.75" customHeight="1" outlineLevel="1" x14ac:dyDescent="0.3">
      <c r="A127" s="35" t="str">
        <f t="shared" si="74"/>
        <v/>
      </c>
      <c r="B127" s="35" t="str">
        <f t="shared" si="62"/>
        <v/>
      </c>
      <c r="C127" s="152" t="str">
        <f t="shared" si="63"/>
        <v/>
      </c>
      <c r="D127" s="153" t="str">
        <f t="shared" si="45"/>
        <v/>
      </c>
      <c r="E127" s="154" t="str">
        <f t="shared" si="75"/>
        <v/>
      </c>
      <c r="F127" s="154" t="str">
        <f t="shared" si="76"/>
        <v/>
      </c>
      <c r="G127" s="155" t="str">
        <f t="shared" si="77"/>
        <v/>
      </c>
      <c r="H127" s="156" t="str">
        <f t="shared" si="64"/>
        <v/>
      </c>
      <c r="I127" s="154" t="str">
        <f t="shared" si="78"/>
        <v/>
      </c>
      <c r="J127" s="157" t="str">
        <f t="shared" si="79"/>
        <v/>
      </c>
      <c r="K127" s="158" t="str">
        <f t="shared" si="46"/>
        <v/>
      </c>
      <c r="L127" s="159" t="str">
        <f t="shared" si="47"/>
        <v/>
      </c>
      <c r="M127" s="159" t="str">
        <f t="shared" si="48"/>
        <v/>
      </c>
      <c r="N127" s="159" t="str">
        <f t="shared" si="49"/>
        <v/>
      </c>
      <c r="O127" s="160" t="str">
        <f t="shared" si="50"/>
        <v/>
      </c>
      <c r="P127" s="161" t="str">
        <f t="shared" si="51"/>
        <v/>
      </c>
      <c r="Q127" s="161" t="str">
        <f t="shared" si="80"/>
        <v/>
      </c>
      <c r="R127" s="161"/>
      <c r="S127" s="161" t="str">
        <f t="shared" si="65"/>
        <v/>
      </c>
      <c r="T127" s="161" t="str">
        <f t="shared" si="52"/>
        <v/>
      </c>
      <c r="U127" s="161" t="str">
        <f t="shared" si="53"/>
        <v/>
      </c>
      <c r="V127" s="162" t="str">
        <f t="shared" si="66"/>
        <v/>
      </c>
      <c r="W127" s="157" t="str">
        <f t="shared" si="54"/>
        <v/>
      </c>
      <c r="X127" s="157" t="str">
        <f t="shared" si="55"/>
        <v/>
      </c>
      <c r="Y127" s="157"/>
      <c r="Z127" s="157">
        <f t="shared" si="56"/>
        <v>0</v>
      </c>
      <c r="AA127" s="161" t="str">
        <f t="shared" si="67"/>
        <v/>
      </c>
      <c r="AB127" s="161" t="str">
        <f t="shared" si="57"/>
        <v/>
      </c>
      <c r="AC127" s="163">
        <f t="shared" si="57"/>
        <v>0</v>
      </c>
      <c r="AD127" s="163" t="str">
        <f t="shared" si="57"/>
        <v/>
      </c>
      <c r="AE127" s="161" t="str">
        <f t="shared" si="58"/>
        <v/>
      </c>
      <c r="AF127" s="164">
        <f t="shared" si="68"/>
        <v>0</v>
      </c>
      <c r="AG127" s="165">
        <f t="shared" si="82"/>
        <v>0</v>
      </c>
      <c r="AH127" s="161">
        <f t="shared" si="83"/>
        <v>0</v>
      </c>
      <c r="AI127" s="33"/>
      <c r="AJ127" s="166">
        <f t="shared" si="69"/>
        <v>0</v>
      </c>
      <c r="AK127" s="167">
        <f t="shared" si="70"/>
        <v>0</v>
      </c>
      <c r="AL127" s="90"/>
      <c r="AM127" s="154" t="e">
        <f t="shared" si="71"/>
        <v>#VALUE!</v>
      </c>
      <c r="AN127" s="168" t="e">
        <f t="shared" si="59"/>
        <v>#VALUE!</v>
      </c>
      <c r="AO127" s="161" t="e">
        <f t="shared" ca="1" si="81"/>
        <v>#VALUE!</v>
      </c>
      <c r="AP127" s="161" t="e">
        <f t="shared" ca="1" si="72"/>
        <v>#VALUE!</v>
      </c>
      <c r="AQ127" s="155" t="e">
        <f t="shared" ca="1" si="60"/>
        <v>#VALUE!</v>
      </c>
      <c r="AR127" s="161">
        <f t="shared" ca="1" si="61"/>
        <v>0</v>
      </c>
      <c r="AS127" s="161" t="e">
        <f t="shared" ca="1" si="73"/>
        <v>#VALUE!</v>
      </c>
    </row>
    <row r="128" spans="1:45" ht="12.75" customHeight="1" outlineLevel="1" x14ac:dyDescent="0.3">
      <c r="A128" s="35" t="str">
        <f t="shared" si="74"/>
        <v/>
      </c>
      <c r="B128" s="35" t="str">
        <f t="shared" si="62"/>
        <v/>
      </c>
      <c r="C128" s="152" t="str">
        <f t="shared" si="63"/>
        <v/>
      </c>
      <c r="D128" s="153" t="str">
        <f t="shared" si="45"/>
        <v/>
      </c>
      <c r="E128" s="154" t="str">
        <f t="shared" si="75"/>
        <v/>
      </c>
      <c r="F128" s="154" t="str">
        <f t="shared" si="76"/>
        <v/>
      </c>
      <c r="G128" s="155" t="str">
        <f t="shared" si="77"/>
        <v/>
      </c>
      <c r="H128" s="156" t="str">
        <f t="shared" si="64"/>
        <v/>
      </c>
      <c r="I128" s="154" t="str">
        <f t="shared" si="78"/>
        <v/>
      </c>
      <c r="J128" s="157" t="str">
        <f t="shared" si="79"/>
        <v/>
      </c>
      <c r="K128" s="158" t="str">
        <f t="shared" si="46"/>
        <v/>
      </c>
      <c r="L128" s="159" t="str">
        <f t="shared" si="47"/>
        <v/>
      </c>
      <c r="M128" s="159" t="str">
        <f t="shared" si="48"/>
        <v/>
      </c>
      <c r="N128" s="159" t="str">
        <f t="shared" si="49"/>
        <v/>
      </c>
      <c r="O128" s="160" t="str">
        <f t="shared" si="50"/>
        <v/>
      </c>
      <c r="P128" s="161" t="str">
        <f t="shared" si="51"/>
        <v/>
      </c>
      <c r="Q128" s="161" t="str">
        <f t="shared" si="80"/>
        <v/>
      </c>
      <c r="R128" s="161"/>
      <c r="S128" s="161" t="str">
        <f t="shared" si="65"/>
        <v/>
      </c>
      <c r="T128" s="161" t="str">
        <f t="shared" si="52"/>
        <v/>
      </c>
      <c r="U128" s="161" t="str">
        <f t="shared" si="53"/>
        <v/>
      </c>
      <c r="V128" s="162" t="str">
        <f t="shared" si="66"/>
        <v/>
      </c>
      <c r="W128" s="157" t="str">
        <f t="shared" si="54"/>
        <v/>
      </c>
      <c r="X128" s="157" t="str">
        <f t="shared" si="55"/>
        <v/>
      </c>
      <c r="Y128" s="157"/>
      <c r="Z128" s="157">
        <f t="shared" si="56"/>
        <v>0</v>
      </c>
      <c r="AA128" s="161" t="str">
        <f t="shared" si="67"/>
        <v/>
      </c>
      <c r="AB128" s="161" t="str">
        <f t="shared" si="57"/>
        <v/>
      </c>
      <c r="AC128" s="163">
        <f t="shared" si="57"/>
        <v>0</v>
      </c>
      <c r="AD128" s="163" t="str">
        <f t="shared" si="57"/>
        <v/>
      </c>
      <c r="AE128" s="161" t="str">
        <f t="shared" si="58"/>
        <v/>
      </c>
      <c r="AF128" s="164">
        <f t="shared" si="68"/>
        <v>0</v>
      </c>
      <c r="AG128" s="165">
        <f t="shared" si="82"/>
        <v>0</v>
      </c>
      <c r="AH128" s="161">
        <f t="shared" si="83"/>
        <v>0</v>
      </c>
      <c r="AI128" s="33"/>
      <c r="AJ128" s="166">
        <f t="shared" si="69"/>
        <v>0</v>
      </c>
      <c r="AK128" s="167">
        <f t="shared" si="70"/>
        <v>0</v>
      </c>
      <c r="AL128" s="90"/>
      <c r="AM128" s="154" t="e">
        <f t="shared" si="71"/>
        <v>#VALUE!</v>
      </c>
      <c r="AN128" s="168" t="e">
        <f t="shared" si="59"/>
        <v>#VALUE!</v>
      </c>
      <c r="AO128" s="161" t="e">
        <f t="shared" ca="1" si="81"/>
        <v>#VALUE!</v>
      </c>
      <c r="AP128" s="161" t="e">
        <f t="shared" ca="1" si="72"/>
        <v>#VALUE!</v>
      </c>
      <c r="AQ128" s="155" t="e">
        <f t="shared" ca="1" si="60"/>
        <v>#VALUE!</v>
      </c>
      <c r="AR128" s="161">
        <f t="shared" ca="1" si="61"/>
        <v>0</v>
      </c>
      <c r="AS128" s="161" t="e">
        <f t="shared" ca="1" si="73"/>
        <v>#VALUE!</v>
      </c>
    </row>
    <row r="129" spans="1:45" ht="12.75" customHeight="1" outlineLevel="1" x14ac:dyDescent="0.3">
      <c r="A129" s="35" t="str">
        <f t="shared" si="74"/>
        <v/>
      </c>
      <c r="B129" s="35" t="str">
        <f t="shared" si="62"/>
        <v/>
      </c>
      <c r="C129" s="152" t="str">
        <f t="shared" si="63"/>
        <v/>
      </c>
      <c r="D129" s="153" t="str">
        <f t="shared" si="45"/>
        <v/>
      </c>
      <c r="E129" s="154" t="str">
        <f t="shared" si="75"/>
        <v/>
      </c>
      <c r="F129" s="154" t="str">
        <f t="shared" si="76"/>
        <v/>
      </c>
      <c r="G129" s="155" t="str">
        <f t="shared" si="77"/>
        <v/>
      </c>
      <c r="H129" s="156" t="str">
        <f t="shared" si="64"/>
        <v/>
      </c>
      <c r="I129" s="154" t="str">
        <f t="shared" si="78"/>
        <v/>
      </c>
      <c r="J129" s="157" t="str">
        <f t="shared" si="79"/>
        <v/>
      </c>
      <c r="K129" s="158" t="str">
        <f t="shared" si="46"/>
        <v/>
      </c>
      <c r="L129" s="159" t="str">
        <f t="shared" si="47"/>
        <v/>
      </c>
      <c r="M129" s="159" t="str">
        <f t="shared" si="48"/>
        <v/>
      </c>
      <c r="N129" s="159" t="str">
        <f t="shared" si="49"/>
        <v/>
      </c>
      <c r="O129" s="160" t="str">
        <f t="shared" si="50"/>
        <v/>
      </c>
      <c r="P129" s="161" t="str">
        <f t="shared" si="51"/>
        <v/>
      </c>
      <c r="Q129" s="161" t="str">
        <f t="shared" si="80"/>
        <v/>
      </c>
      <c r="R129" s="161"/>
      <c r="S129" s="161" t="str">
        <f t="shared" si="65"/>
        <v/>
      </c>
      <c r="T129" s="161" t="str">
        <f t="shared" si="52"/>
        <v/>
      </c>
      <c r="U129" s="161" t="str">
        <f t="shared" si="53"/>
        <v/>
      </c>
      <c r="V129" s="162" t="str">
        <f t="shared" si="66"/>
        <v/>
      </c>
      <c r="W129" s="157" t="str">
        <f t="shared" si="54"/>
        <v/>
      </c>
      <c r="X129" s="157" t="str">
        <f t="shared" si="55"/>
        <v/>
      </c>
      <c r="Y129" s="157"/>
      <c r="Z129" s="157">
        <f t="shared" si="56"/>
        <v>0</v>
      </c>
      <c r="AA129" s="161" t="str">
        <f t="shared" si="67"/>
        <v/>
      </c>
      <c r="AB129" s="161" t="str">
        <f t="shared" si="57"/>
        <v/>
      </c>
      <c r="AC129" s="163">
        <f t="shared" si="57"/>
        <v>0</v>
      </c>
      <c r="AD129" s="163" t="str">
        <f t="shared" si="57"/>
        <v/>
      </c>
      <c r="AE129" s="161" t="str">
        <f t="shared" si="58"/>
        <v/>
      </c>
      <c r="AF129" s="164">
        <f t="shared" si="68"/>
        <v>0</v>
      </c>
      <c r="AG129" s="165">
        <f t="shared" si="82"/>
        <v>0</v>
      </c>
      <c r="AH129" s="161">
        <f t="shared" si="83"/>
        <v>0</v>
      </c>
      <c r="AI129" s="33"/>
      <c r="AJ129" s="166">
        <f t="shared" si="69"/>
        <v>0</v>
      </c>
      <c r="AK129" s="167">
        <f t="shared" si="70"/>
        <v>0</v>
      </c>
      <c r="AL129" s="90"/>
      <c r="AM129" s="154" t="e">
        <f t="shared" si="71"/>
        <v>#VALUE!</v>
      </c>
      <c r="AN129" s="168" t="e">
        <f t="shared" si="59"/>
        <v>#VALUE!</v>
      </c>
      <c r="AO129" s="161" t="e">
        <f t="shared" ca="1" si="81"/>
        <v>#VALUE!</v>
      </c>
      <c r="AP129" s="161" t="e">
        <f t="shared" ca="1" si="72"/>
        <v>#VALUE!</v>
      </c>
      <c r="AQ129" s="155" t="e">
        <f t="shared" ca="1" si="60"/>
        <v>#VALUE!</v>
      </c>
      <c r="AR129" s="161">
        <f t="shared" ca="1" si="61"/>
        <v>0</v>
      </c>
      <c r="AS129" s="161" t="e">
        <f t="shared" ca="1" si="73"/>
        <v>#VALUE!</v>
      </c>
    </row>
    <row r="130" spans="1:45" ht="12.75" customHeight="1" outlineLevel="1" x14ac:dyDescent="0.3">
      <c r="A130" s="35" t="str">
        <f t="shared" si="74"/>
        <v/>
      </c>
      <c r="B130" s="35" t="str">
        <f t="shared" si="62"/>
        <v/>
      </c>
      <c r="C130" s="152" t="str">
        <f t="shared" si="63"/>
        <v/>
      </c>
      <c r="D130" s="153" t="str">
        <f t="shared" si="45"/>
        <v/>
      </c>
      <c r="E130" s="154" t="str">
        <f t="shared" si="75"/>
        <v/>
      </c>
      <c r="F130" s="154" t="str">
        <f t="shared" si="76"/>
        <v/>
      </c>
      <c r="G130" s="155" t="str">
        <f t="shared" si="77"/>
        <v/>
      </c>
      <c r="H130" s="156" t="str">
        <f t="shared" si="64"/>
        <v/>
      </c>
      <c r="I130" s="154" t="str">
        <f t="shared" si="78"/>
        <v/>
      </c>
      <c r="J130" s="157" t="str">
        <f t="shared" si="79"/>
        <v/>
      </c>
      <c r="K130" s="158" t="str">
        <f t="shared" si="46"/>
        <v/>
      </c>
      <c r="L130" s="159" t="str">
        <f t="shared" si="47"/>
        <v/>
      </c>
      <c r="M130" s="159" t="str">
        <f t="shared" si="48"/>
        <v/>
      </c>
      <c r="N130" s="159" t="str">
        <f t="shared" si="49"/>
        <v/>
      </c>
      <c r="O130" s="160" t="str">
        <f t="shared" si="50"/>
        <v/>
      </c>
      <c r="P130" s="161" t="str">
        <f t="shared" si="51"/>
        <v/>
      </c>
      <c r="Q130" s="161" t="str">
        <f t="shared" si="80"/>
        <v/>
      </c>
      <c r="R130" s="161"/>
      <c r="S130" s="161" t="str">
        <f t="shared" si="65"/>
        <v/>
      </c>
      <c r="T130" s="161" t="str">
        <f t="shared" si="52"/>
        <v/>
      </c>
      <c r="U130" s="161" t="str">
        <f t="shared" si="53"/>
        <v/>
      </c>
      <c r="V130" s="162" t="str">
        <f t="shared" si="66"/>
        <v/>
      </c>
      <c r="W130" s="157" t="str">
        <f t="shared" si="54"/>
        <v/>
      </c>
      <c r="X130" s="157" t="str">
        <f t="shared" si="55"/>
        <v/>
      </c>
      <c r="Y130" s="157"/>
      <c r="Z130" s="157">
        <f t="shared" si="56"/>
        <v>0</v>
      </c>
      <c r="AA130" s="161" t="str">
        <f t="shared" si="67"/>
        <v/>
      </c>
      <c r="AB130" s="161" t="str">
        <f t="shared" si="57"/>
        <v/>
      </c>
      <c r="AC130" s="163">
        <f t="shared" si="57"/>
        <v>0</v>
      </c>
      <c r="AD130" s="163" t="str">
        <f t="shared" si="57"/>
        <v/>
      </c>
      <c r="AE130" s="161" t="str">
        <f t="shared" si="58"/>
        <v/>
      </c>
      <c r="AF130" s="164">
        <f t="shared" si="68"/>
        <v>0</v>
      </c>
      <c r="AG130" s="165">
        <f t="shared" si="82"/>
        <v>0</v>
      </c>
      <c r="AH130" s="161">
        <f t="shared" si="83"/>
        <v>0</v>
      </c>
      <c r="AI130" s="33"/>
      <c r="AJ130" s="166">
        <f t="shared" si="69"/>
        <v>0</v>
      </c>
      <c r="AK130" s="167">
        <f t="shared" si="70"/>
        <v>0</v>
      </c>
      <c r="AL130" s="90"/>
      <c r="AM130" s="154" t="e">
        <f t="shared" si="71"/>
        <v>#VALUE!</v>
      </c>
      <c r="AN130" s="168" t="e">
        <f t="shared" si="59"/>
        <v>#VALUE!</v>
      </c>
      <c r="AO130" s="161" t="e">
        <f t="shared" ca="1" si="81"/>
        <v>#VALUE!</v>
      </c>
      <c r="AP130" s="161" t="e">
        <f t="shared" ca="1" si="72"/>
        <v>#VALUE!</v>
      </c>
      <c r="AQ130" s="155" t="e">
        <f t="shared" ca="1" si="60"/>
        <v>#VALUE!</v>
      </c>
      <c r="AR130" s="161">
        <f t="shared" ca="1" si="61"/>
        <v>0</v>
      </c>
      <c r="AS130" s="161" t="e">
        <f t="shared" ca="1" si="73"/>
        <v>#VALUE!</v>
      </c>
    </row>
    <row r="131" spans="1:45" ht="12.75" customHeight="1" outlineLevel="1" x14ac:dyDescent="0.3">
      <c r="A131" s="35" t="str">
        <f t="shared" si="74"/>
        <v/>
      </c>
      <c r="B131" s="35" t="str">
        <f t="shared" si="62"/>
        <v/>
      </c>
      <c r="C131" s="152" t="str">
        <f t="shared" si="63"/>
        <v/>
      </c>
      <c r="D131" s="153" t="str">
        <f t="shared" si="45"/>
        <v/>
      </c>
      <c r="E131" s="154" t="str">
        <f t="shared" si="75"/>
        <v/>
      </c>
      <c r="F131" s="154" t="str">
        <f t="shared" si="76"/>
        <v/>
      </c>
      <c r="G131" s="155" t="str">
        <f t="shared" si="77"/>
        <v/>
      </c>
      <c r="H131" s="156" t="str">
        <f t="shared" si="64"/>
        <v/>
      </c>
      <c r="I131" s="154" t="str">
        <f t="shared" si="78"/>
        <v/>
      </c>
      <c r="J131" s="157" t="str">
        <f t="shared" si="79"/>
        <v/>
      </c>
      <c r="K131" s="158" t="str">
        <f t="shared" si="46"/>
        <v/>
      </c>
      <c r="L131" s="159" t="str">
        <f t="shared" si="47"/>
        <v/>
      </c>
      <c r="M131" s="159" t="str">
        <f t="shared" si="48"/>
        <v/>
      </c>
      <c r="N131" s="159" t="str">
        <f t="shared" si="49"/>
        <v/>
      </c>
      <c r="O131" s="160" t="str">
        <f t="shared" si="50"/>
        <v/>
      </c>
      <c r="P131" s="161" t="str">
        <f t="shared" si="51"/>
        <v/>
      </c>
      <c r="Q131" s="161" t="str">
        <f t="shared" si="80"/>
        <v/>
      </c>
      <c r="R131" s="161"/>
      <c r="S131" s="161" t="str">
        <f t="shared" si="65"/>
        <v/>
      </c>
      <c r="T131" s="161" t="str">
        <f t="shared" si="52"/>
        <v/>
      </c>
      <c r="U131" s="161" t="str">
        <f t="shared" si="53"/>
        <v/>
      </c>
      <c r="V131" s="162" t="str">
        <f t="shared" si="66"/>
        <v/>
      </c>
      <c r="W131" s="157" t="str">
        <f t="shared" si="54"/>
        <v/>
      </c>
      <c r="X131" s="157" t="str">
        <f t="shared" si="55"/>
        <v/>
      </c>
      <c r="Y131" s="157"/>
      <c r="Z131" s="157">
        <f t="shared" si="56"/>
        <v>0</v>
      </c>
      <c r="AA131" s="161" t="str">
        <f t="shared" si="67"/>
        <v/>
      </c>
      <c r="AB131" s="161" t="str">
        <f t="shared" si="57"/>
        <v/>
      </c>
      <c r="AC131" s="163">
        <f t="shared" si="57"/>
        <v>0</v>
      </c>
      <c r="AD131" s="163" t="str">
        <f t="shared" si="57"/>
        <v/>
      </c>
      <c r="AE131" s="161" t="str">
        <f t="shared" si="58"/>
        <v/>
      </c>
      <c r="AF131" s="164">
        <f t="shared" si="68"/>
        <v>0</v>
      </c>
      <c r="AG131" s="165">
        <f t="shared" si="82"/>
        <v>0</v>
      </c>
      <c r="AH131" s="161">
        <f t="shared" si="83"/>
        <v>0</v>
      </c>
      <c r="AI131" s="33"/>
      <c r="AJ131" s="166">
        <f t="shared" si="69"/>
        <v>0</v>
      </c>
      <c r="AK131" s="167">
        <f t="shared" si="70"/>
        <v>0</v>
      </c>
      <c r="AL131" s="90"/>
      <c r="AM131" s="154" t="e">
        <f t="shared" si="71"/>
        <v>#VALUE!</v>
      </c>
      <c r="AN131" s="168" t="e">
        <f t="shared" si="59"/>
        <v>#VALUE!</v>
      </c>
      <c r="AO131" s="161" t="e">
        <f t="shared" ca="1" si="81"/>
        <v>#VALUE!</v>
      </c>
      <c r="AP131" s="161" t="e">
        <f t="shared" ca="1" si="72"/>
        <v>#VALUE!</v>
      </c>
      <c r="AQ131" s="155" t="e">
        <f t="shared" ca="1" si="60"/>
        <v>#VALUE!</v>
      </c>
      <c r="AR131" s="161">
        <f t="shared" ca="1" si="61"/>
        <v>0</v>
      </c>
      <c r="AS131" s="161" t="e">
        <f t="shared" ca="1" si="73"/>
        <v>#VALUE!</v>
      </c>
    </row>
    <row r="132" spans="1:45" ht="12.75" customHeight="1" outlineLevel="1" x14ac:dyDescent="0.3">
      <c r="A132" s="35" t="str">
        <f t="shared" si="74"/>
        <v/>
      </c>
      <c r="B132" s="35" t="str">
        <f t="shared" si="62"/>
        <v/>
      </c>
      <c r="C132" s="152" t="str">
        <f t="shared" si="63"/>
        <v/>
      </c>
      <c r="D132" s="153" t="str">
        <f t="shared" si="45"/>
        <v/>
      </c>
      <c r="E132" s="154" t="str">
        <f t="shared" si="75"/>
        <v/>
      </c>
      <c r="F132" s="154" t="str">
        <f t="shared" si="76"/>
        <v/>
      </c>
      <c r="G132" s="155" t="str">
        <f t="shared" si="77"/>
        <v/>
      </c>
      <c r="H132" s="156" t="str">
        <f t="shared" si="64"/>
        <v/>
      </c>
      <c r="I132" s="154" t="str">
        <f t="shared" si="78"/>
        <v/>
      </c>
      <c r="J132" s="157" t="str">
        <f t="shared" si="79"/>
        <v/>
      </c>
      <c r="K132" s="158" t="str">
        <f t="shared" si="46"/>
        <v/>
      </c>
      <c r="L132" s="159" t="str">
        <f t="shared" si="47"/>
        <v/>
      </c>
      <c r="M132" s="159" t="str">
        <f t="shared" si="48"/>
        <v/>
      </c>
      <c r="N132" s="159" t="str">
        <f t="shared" si="49"/>
        <v/>
      </c>
      <c r="O132" s="160" t="str">
        <f t="shared" si="50"/>
        <v/>
      </c>
      <c r="P132" s="161" t="str">
        <f t="shared" si="51"/>
        <v/>
      </c>
      <c r="Q132" s="161" t="str">
        <f t="shared" si="80"/>
        <v/>
      </c>
      <c r="R132" s="161"/>
      <c r="S132" s="161" t="str">
        <f t="shared" si="65"/>
        <v/>
      </c>
      <c r="T132" s="161" t="str">
        <f t="shared" si="52"/>
        <v/>
      </c>
      <c r="U132" s="161" t="str">
        <f t="shared" si="53"/>
        <v/>
      </c>
      <c r="V132" s="162" t="str">
        <f t="shared" si="66"/>
        <v/>
      </c>
      <c r="W132" s="157" t="str">
        <f t="shared" si="54"/>
        <v/>
      </c>
      <c r="X132" s="157" t="str">
        <f t="shared" si="55"/>
        <v/>
      </c>
      <c r="Y132" s="157"/>
      <c r="Z132" s="157">
        <f t="shared" si="56"/>
        <v>0</v>
      </c>
      <c r="AA132" s="161" t="str">
        <f t="shared" si="67"/>
        <v/>
      </c>
      <c r="AB132" s="161" t="str">
        <f t="shared" si="57"/>
        <v/>
      </c>
      <c r="AC132" s="163">
        <f t="shared" si="57"/>
        <v>0</v>
      </c>
      <c r="AD132" s="163" t="str">
        <f t="shared" si="57"/>
        <v/>
      </c>
      <c r="AE132" s="161" t="str">
        <f t="shared" si="58"/>
        <v/>
      </c>
      <c r="AF132" s="164">
        <f t="shared" si="68"/>
        <v>0</v>
      </c>
      <c r="AG132" s="165">
        <f t="shared" si="82"/>
        <v>0</v>
      </c>
      <c r="AH132" s="161">
        <f t="shared" si="83"/>
        <v>0</v>
      </c>
      <c r="AI132" s="33"/>
      <c r="AJ132" s="166">
        <f t="shared" si="69"/>
        <v>0</v>
      </c>
      <c r="AK132" s="167">
        <f t="shared" si="70"/>
        <v>0</v>
      </c>
      <c r="AL132" s="90"/>
      <c r="AM132" s="154" t="e">
        <f t="shared" si="71"/>
        <v>#VALUE!</v>
      </c>
      <c r="AN132" s="168" t="e">
        <f t="shared" si="59"/>
        <v>#VALUE!</v>
      </c>
      <c r="AO132" s="161" t="e">
        <f t="shared" ca="1" si="81"/>
        <v>#VALUE!</v>
      </c>
      <c r="AP132" s="161" t="e">
        <f t="shared" ca="1" si="72"/>
        <v>#VALUE!</v>
      </c>
      <c r="AQ132" s="155" t="e">
        <f t="shared" ca="1" si="60"/>
        <v>#VALUE!</v>
      </c>
      <c r="AR132" s="161">
        <f t="shared" ca="1" si="61"/>
        <v>0</v>
      </c>
      <c r="AS132" s="161" t="e">
        <f t="shared" ca="1" si="73"/>
        <v>#VALUE!</v>
      </c>
    </row>
    <row r="133" spans="1:45" ht="12.75" customHeight="1" outlineLevel="1" x14ac:dyDescent="0.3">
      <c r="A133" s="35" t="str">
        <f t="shared" si="74"/>
        <v/>
      </c>
      <c r="B133" s="35" t="str">
        <f t="shared" si="62"/>
        <v/>
      </c>
      <c r="C133" s="152" t="str">
        <f t="shared" si="63"/>
        <v/>
      </c>
      <c r="D133" s="153" t="str">
        <f t="shared" si="45"/>
        <v/>
      </c>
      <c r="E133" s="154" t="str">
        <f t="shared" si="75"/>
        <v/>
      </c>
      <c r="F133" s="154" t="str">
        <f t="shared" si="76"/>
        <v/>
      </c>
      <c r="G133" s="155" t="str">
        <f t="shared" si="77"/>
        <v/>
      </c>
      <c r="H133" s="156" t="str">
        <f t="shared" si="64"/>
        <v/>
      </c>
      <c r="I133" s="154" t="str">
        <f t="shared" si="78"/>
        <v/>
      </c>
      <c r="J133" s="157" t="str">
        <f t="shared" si="79"/>
        <v/>
      </c>
      <c r="K133" s="158" t="str">
        <f t="shared" si="46"/>
        <v/>
      </c>
      <c r="L133" s="159" t="str">
        <f t="shared" si="47"/>
        <v/>
      </c>
      <c r="M133" s="159" t="str">
        <f t="shared" si="48"/>
        <v/>
      </c>
      <c r="N133" s="159" t="str">
        <f t="shared" si="49"/>
        <v/>
      </c>
      <c r="O133" s="160" t="str">
        <f t="shared" si="50"/>
        <v/>
      </c>
      <c r="P133" s="161" t="str">
        <f t="shared" si="51"/>
        <v/>
      </c>
      <c r="Q133" s="161" t="str">
        <f t="shared" si="80"/>
        <v/>
      </c>
      <c r="R133" s="161"/>
      <c r="S133" s="161" t="str">
        <f t="shared" si="65"/>
        <v/>
      </c>
      <c r="T133" s="161" t="str">
        <f t="shared" si="52"/>
        <v/>
      </c>
      <c r="U133" s="161" t="str">
        <f t="shared" si="53"/>
        <v/>
      </c>
      <c r="V133" s="162" t="str">
        <f t="shared" si="66"/>
        <v/>
      </c>
      <c r="W133" s="157" t="str">
        <f t="shared" si="54"/>
        <v/>
      </c>
      <c r="X133" s="157" t="str">
        <f t="shared" si="55"/>
        <v/>
      </c>
      <c r="Y133" s="157"/>
      <c r="Z133" s="157">
        <f t="shared" si="56"/>
        <v>0</v>
      </c>
      <c r="AA133" s="161" t="str">
        <f t="shared" si="67"/>
        <v/>
      </c>
      <c r="AB133" s="161" t="str">
        <f t="shared" si="57"/>
        <v/>
      </c>
      <c r="AC133" s="163">
        <f t="shared" si="57"/>
        <v>0</v>
      </c>
      <c r="AD133" s="163" t="str">
        <f t="shared" si="57"/>
        <v/>
      </c>
      <c r="AE133" s="161" t="str">
        <f t="shared" si="58"/>
        <v/>
      </c>
      <c r="AF133" s="164">
        <f t="shared" si="68"/>
        <v>0</v>
      </c>
      <c r="AG133" s="165">
        <f t="shared" si="82"/>
        <v>0</v>
      </c>
      <c r="AH133" s="161">
        <f t="shared" si="83"/>
        <v>0</v>
      </c>
      <c r="AI133" s="33"/>
      <c r="AJ133" s="166">
        <f t="shared" si="69"/>
        <v>0</v>
      </c>
      <c r="AK133" s="167">
        <f t="shared" si="70"/>
        <v>0</v>
      </c>
      <c r="AL133" s="90"/>
      <c r="AM133" s="154" t="e">
        <f t="shared" si="71"/>
        <v>#VALUE!</v>
      </c>
      <c r="AN133" s="168" t="e">
        <f t="shared" si="59"/>
        <v>#VALUE!</v>
      </c>
      <c r="AO133" s="161" t="e">
        <f t="shared" ca="1" si="81"/>
        <v>#VALUE!</v>
      </c>
      <c r="AP133" s="161" t="e">
        <f t="shared" ca="1" si="72"/>
        <v>#VALUE!</v>
      </c>
      <c r="AQ133" s="155" t="e">
        <f t="shared" ca="1" si="60"/>
        <v>#VALUE!</v>
      </c>
      <c r="AR133" s="161">
        <f t="shared" ca="1" si="61"/>
        <v>0</v>
      </c>
      <c r="AS133" s="161" t="e">
        <f t="shared" ca="1" si="73"/>
        <v>#VALUE!</v>
      </c>
    </row>
    <row r="134" spans="1:45" ht="12.75" customHeight="1" outlineLevel="1" x14ac:dyDescent="0.3">
      <c r="A134" s="35" t="str">
        <f t="shared" si="74"/>
        <v/>
      </c>
      <c r="B134" s="35" t="str">
        <f t="shared" si="62"/>
        <v/>
      </c>
      <c r="C134" s="152" t="str">
        <f t="shared" si="63"/>
        <v/>
      </c>
      <c r="D134" s="153" t="str">
        <f t="shared" si="45"/>
        <v/>
      </c>
      <c r="E134" s="154" t="str">
        <f t="shared" si="75"/>
        <v/>
      </c>
      <c r="F134" s="154" t="str">
        <f t="shared" si="76"/>
        <v/>
      </c>
      <c r="G134" s="155" t="str">
        <f t="shared" si="77"/>
        <v/>
      </c>
      <c r="H134" s="156" t="str">
        <f t="shared" si="64"/>
        <v/>
      </c>
      <c r="I134" s="154" t="str">
        <f t="shared" si="78"/>
        <v/>
      </c>
      <c r="J134" s="157" t="str">
        <f t="shared" si="79"/>
        <v/>
      </c>
      <c r="K134" s="158" t="str">
        <f t="shared" si="46"/>
        <v/>
      </c>
      <c r="L134" s="159" t="str">
        <f t="shared" si="47"/>
        <v/>
      </c>
      <c r="M134" s="159" t="str">
        <f t="shared" si="48"/>
        <v/>
      </c>
      <c r="N134" s="159" t="str">
        <f t="shared" si="49"/>
        <v/>
      </c>
      <c r="O134" s="160" t="str">
        <f t="shared" si="50"/>
        <v/>
      </c>
      <c r="P134" s="161" t="str">
        <f t="shared" si="51"/>
        <v/>
      </c>
      <c r="Q134" s="161" t="str">
        <f t="shared" si="80"/>
        <v/>
      </c>
      <c r="R134" s="161"/>
      <c r="S134" s="161" t="str">
        <f t="shared" si="65"/>
        <v/>
      </c>
      <c r="T134" s="161" t="str">
        <f t="shared" si="52"/>
        <v/>
      </c>
      <c r="U134" s="161" t="str">
        <f t="shared" si="53"/>
        <v/>
      </c>
      <c r="V134" s="162" t="str">
        <f t="shared" si="66"/>
        <v/>
      </c>
      <c r="W134" s="157" t="str">
        <f t="shared" si="54"/>
        <v/>
      </c>
      <c r="X134" s="157" t="str">
        <f t="shared" si="55"/>
        <v/>
      </c>
      <c r="Y134" s="157"/>
      <c r="Z134" s="157">
        <f t="shared" si="56"/>
        <v>0</v>
      </c>
      <c r="AA134" s="161" t="str">
        <f t="shared" si="67"/>
        <v/>
      </c>
      <c r="AB134" s="161" t="str">
        <f t="shared" si="57"/>
        <v/>
      </c>
      <c r="AC134" s="163">
        <f t="shared" si="57"/>
        <v>0</v>
      </c>
      <c r="AD134" s="163" t="str">
        <f t="shared" si="57"/>
        <v/>
      </c>
      <c r="AE134" s="161" t="str">
        <f t="shared" si="58"/>
        <v/>
      </c>
      <c r="AF134" s="164">
        <f t="shared" si="68"/>
        <v>0</v>
      </c>
      <c r="AG134" s="165">
        <f t="shared" si="82"/>
        <v>0</v>
      </c>
      <c r="AH134" s="161">
        <f t="shared" si="83"/>
        <v>0</v>
      </c>
      <c r="AI134" s="33"/>
      <c r="AJ134" s="166">
        <f t="shared" si="69"/>
        <v>0</v>
      </c>
      <c r="AK134" s="167">
        <f t="shared" si="70"/>
        <v>0</v>
      </c>
      <c r="AL134" s="90"/>
      <c r="AM134" s="154" t="e">
        <f t="shared" si="71"/>
        <v>#VALUE!</v>
      </c>
      <c r="AN134" s="168" t="e">
        <f t="shared" si="59"/>
        <v>#VALUE!</v>
      </c>
      <c r="AO134" s="161" t="e">
        <f t="shared" ca="1" si="81"/>
        <v>#VALUE!</v>
      </c>
      <c r="AP134" s="161" t="e">
        <f t="shared" ca="1" si="72"/>
        <v>#VALUE!</v>
      </c>
      <c r="AQ134" s="155" t="e">
        <f t="shared" ca="1" si="60"/>
        <v>#VALUE!</v>
      </c>
      <c r="AR134" s="161">
        <f t="shared" ca="1" si="61"/>
        <v>0</v>
      </c>
      <c r="AS134" s="161" t="e">
        <f t="shared" ca="1" si="73"/>
        <v>#VALUE!</v>
      </c>
    </row>
    <row r="135" spans="1:45" ht="12.75" customHeight="1" outlineLevel="1" x14ac:dyDescent="0.3">
      <c r="A135" s="35" t="str">
        <f t="shared" si="74"/>
        <v/>
      </c>
      <c r="B135" s="35" t="str">
        <f t="shared" si="62"/>
        <v/>
      </c>
      <c r="C135" s="152" t="str">
        <f t="shared" si="63"/>
        <v/>
      </c>
      <c r="D135" s="153" t="str">
        <f t="shared" si="45"/>
        <v/>
      </c>
      <c r="E135" s="154" t="str">
        <f t="shared" si="75"/>
        <v/>
      </c>
      <c r="F135" s="154" t="str">
        <f t="shared" si="76"/>
        <v/>
      </c>
      <c r="G135" s="155" t="str">
        <f t="shared" si="77"/>
        <v/>
      </c>
      <c r="H135" s="156" t="str">
        <f t="shared" si="64"/>
        <v/>
      </c>
      <c r="I135" s="154" t="str">
        <f t="shared" si="78"/>
        <v/>
      </c>
      <c r="J135" s="157" t="str">
        <f t="shared" si="79"/>
        <v/>
      </c>
      <c r="K135" s="158" t="str">
        <f t="shared" si="46"/>
        <v/>
      </c>
      <c r="L135" s="159" t="str">
        <f t="shared" si="47"/>
        <v/>
      </c>
      <c r="M135" s="159" t="str">
        <f t="shared" si="48"/>
        <v/>
      </c>
      <c r="N135" s="159" t="str">
        <f t="shared" si="49"/>
        <v/>
      </c>
      <c r="O135" s="160" t="str">
        <f t="shared" si="50"/>
        <v/>
      </c>
      <c r="P135" s="161" t="str">
        <f t="shared" si="51"/>
        <v/>
      </c>
      <c r="Q135" s="161" t="str">
        <f t="shared" si="80"/>
        <v/>
      </c>
      <c r="R135" s="161"/>
      <c r="S135" s="161" t="str">
        <f t="shared" si="65"/>
        <v/>
      </c>
      <c r="T135" s="161" t="str">
        <f t="shared" si="52"/>
        <v/>
      </c>
      <c r="U135" s="161" t="str">
        <f t="shared" si="53"/>
        <v/>
      </c>
      <c r="V135" s="162" t="str">
        <f t="shared" si="66"/>
        <v/>
      </c>
      <c r="W135" s="157" t="str">
        <f t="shared" si="54"/>
        <v/>
      </c>
      <c r="X135" s="157" t="str">
        <f t="shared" si="55"/>
        <v/>
      </c>
      <c r="Y135" s="157"/>
      <c r="Z135" s="157">
        <f t="shared" si="56"/>
        <v>0</v>
      </c>
      <c r="AA135" s="161" t="str">
        <f t="shared" si="67"/>
        <v/>
      </c>
      <c r="AB135" s="161" t="str">
        <f t="shared" si="57"/>
        <v/>
      </c>
      <c r="AC135" s="163">
        <f t="shared" si="57"/>
        <v>0</v>
      </c>
      <c r="AD135" s="163" t="str">
        <f t="shared" si="57"/>
        <v/>
      </c>
      <c r="AE135" s="161" t="str">
        <f t="shared" si="58"/>
        <v/>
      </c>
      <c r="AF135" s="164">
        <f t="shared" si="68"/>
        <v>0</v>
      </c>
      <c r="AG135" s="165">
        <f t="shared" si="82"/>
        <v>0</v>
      </c>
      <c r="AH135" s="161">
        <f t="shared" si="83"/>
        <v>0</v>
      </c>
      <c r="AI135" s="33"/>
      <c r="AJ135" s="166">
        <f t="shared" si="69"/>
        <v>0</v>
      </c>
      <c r="AK135" s="167">
        <f t="shared" si="70"/>
        <v>0</v>
      </c>
      <c r="AL135" s="90"/>
      <c r="AM135" s="154" t="e">
        <f t="shared" si="71"/>
        <v>#VALUE!</v>
      </c>
      <c r="AN135" s="168" t="e">
        <f t="shared" si="59"/>
        <v>#VALUE!</v>
      </c>
      <c r="AO135" s="161" t="e">
        <f t="shared" ca="1" si="81"/>
        <v>#VALUE!</v>
      </c>
      <c r="AP135" s="161" t="e">
        <f t="shared" ca="1" si="72"/>
        <v>#VALUE!</v>
      </c>
      <c r="AQ135" s="155" t="e">
        <f t="shared" ca="1" si="60"/>
        <v>#VALUE!</v>
      </c>
      <c r="AR135" s="161">
        <f t="shared" ca="1" si="61"/>
        <v>0</v>
      </c>
      <c r="AS135" s="161" t="e">
        <f t="shared" ca="1" si="73"/>
        <v>#VALUE!</v>
      </c>
    </row>
    <row r="136" spans="1:45" ht="12.75" customHeight="1" outlineLevel="1" x14ac:dyDescent="0.3">
      <c r="A136" s="35" t="str">
        <f t="shared" si="74"/>
        <v/>
      </c>
      <c r="B136" s="35" t="str">
        <f t="shared" si="62"/>
        <v/>
      </c>
      <c r="C136" s="152" t="str">
        <f t="shared" si="63"/>
        <v/>
      </c>
      <c r="D136" s="153" t="str">
        <f t="shared" si="45"/>
        <v/>
      </c>
      <c r="E136" s="154" t="str">
        <f t="shared" si="75"/>
        <v/>
      </c>
      <c r="F136" s="154" t="str">
        <f t="shared" si="76"/>
        <v/>
      </c>
      <c r="G136" s="155" t="str">
        <f t="shared" si="77"/>
        <v/>
      </c>
      <c r="H136" s="156" t="str">
        <f t="shared" si="64"/>
        <v/>
      </c>
      <c r="I136" s="154" t="str">
        <f t="shared" si="78"/>
        <v/>
      </c>
      <c r="J136" s="157" t="str">
        <f t="shared" si="79"/>
        <v/>
      </c>
      <c r="K136" s="158" t="str">
        <f t="shared" si="46"/>
        <v/>
      </c>
      <c r="L136" s="159" t="str">
        <f t="shared" si="47"/>
        <v/>
      </c>
      <c r="M136" s="159" t="str">
        <f t="shared" si="48"/>
        <v/>
      </c>
      <c r="N136" s="159" t="str">
        <f t="shared" si="49"/>
        <v/>
      </c>
      <c r="O136" s="160" t="str">
        <f t="shared" si="50"/>
        <v/>
      </c>
      <c r="P136" s="161" t="str">
        <f t="shared" si="51"/>
        <v/>
      </c>
      <c r="Q136" s="161" t="str">
        <f t="shared" si="80"/>
        <v/>
      </c>
      <c r="R136" s="161"/>
      <c r="S136" s="161" t="str">
        <f t="shared" si="65"/>
        <v/>
      </c>
      <c r="T136" s="161" t="str">
        <f t="shared" si="52"/>
        <v/>
      </c>
      <c r="U136" s="161" t="str">
        <f t="shared" si="53"/>
        <v/>
      </c>
      <c r="V136" s="162" t="str">
        <f t="shared" si="66"/>
        <v/>
      </c>
      <c r="W136" s="157" t="str">
        <f t="shared" si="54"/>
        <v/>
      </c>
      <c r="X136" s="157" t="str">
        <f t="shared" si="55"/>
        <v/>
      </c>
      <c r="Y136" s="157"/>
      <c r="Z136" s="157">
        <f t="shared" si="56"/>
        <v>0</v>
      </c>
      <c r="AA136" s="161" t="str">
        <f t="shared" si="67"/>
        <v/>
      </c>
      <c r="AB136" s="161" t="str">
        <f t="shared" si="57"/>
        <v/>
      </c>
      <c r="AC136" s="163">
        <f t="shared" si="57"/>
        <v>0</v>
      </c>
      <c r="AD136" s="163" t="str">
        <f t="shared" si="57"/>
        <v/>
      </c>
      <c r="AE136" s="161" t="str">
        <f t="shared" si="58"/>
        <v/>
      </c>
      <c r="AF136" s="164">
        <f t="shared" si="68"/>
        <v>0</v>
      </c>
      <c r="AG136" s="165">
        <f t="shared" si="82"/>
        <v>0</v>
      </c>
      <c r="AH136" s="161">
        <f t="shared" si="83"/>
        <v>0</v>
      </c>
      <c r="AI136" s="33"/>
      <c r="AJ136" s="166">
        <f t="shared" si="69"/>
        <v>0</v>
      </c>
      <c r="AK136" s="167">
        <f t="shared" si="70"/>
        <v>0</v>
      </c>
      <c r="AL136" s="90"/>
      <c r="AM136" s="154" t="e">
        <f t="shared" si="71"/>
        <v>#VALUE!</v>
      </c>
      <c r="AN136" s="168" t="e">
        <f t="shared" si="59"/>
        <v>#VALUE!</v>
      </c>
      <c r="AO136" s="161" t="e">
        <f t="shared" ca="1" si="81"/>
        <v>#VALUE!</v>
      </c>
      <c r="AP136" s="161" t="e">
        <f t="shared" ca="1" si="72"/>
        <v>#VALUE!</v>
      </c>
      <c r="AQ136" s="155" t="e">
        <f t="shared" ca="1" si="60"/>
        <v>#VALUE!</v>
      </c>
      <c r="AR136" s="161">
        <f t="shared" ca="1" si="61"/>
        <v>0</v>
      </c>
      <c r="AS136" s="161" t="e">
        <f t="shared" ca="1" si="73"/>
        <v>#VALUE!</v>
      </c>
    </row>
    <row r="137" spans="1:45" ht="12.75" customHeight="1" outlineLevel="1" x14ac:dyDescent="0.3">
      <c r="A137" s="35" t="str">
        <f t="shared" si="74"/>
        <v/>
      </c>
      <c r="B137" s="35" t="str">
        <f t="shared" si="62"/>
        <v/>
      </c>
      <c r="C137" s="152" t="str">
        <f t="shared" si="63"/>
        <v/>
      </c>
      <c r="D137" s="153" t="str">
        <f t="shared" si="45"/>
        <v/>
      </c>
      <c r="E137" s="154" t="str">
        <f t="shared" si="75"/>
        <v/>
      </c>
      <c r="F137" s="154" t="str">
        <f t="shared" si="76"/>
        <v/>
      </c>
      <c r="G137" s="155" t="str">
        <f t="shared" si="77"/>
        <v/>
      </c>
      <c r="H137" s="156" t="str">
        <f t="shared" si="64"/>
        <v/>
      </c>
      <c r="I137" s="154" t="str">
        <f t="shared" si="78"/>
        <v/>
      </c>
      <c r="J137" s="157" t="str">
        <f t="shared" si="79"/>
        <v/>
      </c>
      <c r="K137" s="158" t="str">
        <f t="shared" si="46"/>
        <v/>
      </c>
      <c r="L137" s="159" t="str">
        <f t="shared" si="47"/>
        <v/>
      </c>
      <c r="M137" s="159" t="str">
        <f t="shared" si="48"/>
        <v/>
      </c>
      <c r="N137" s="159" t="str">
        <f t="shared" si="49"/>
        <v/>
      </c>
      <c r="O137" s="160" t="str">
        <f t="shared" si="50"/>
        <v/>
      </c>
      <c r="P137" s="161" t="str">
        <f t="shared" si="51"/>
        <v/>
      </c>
      <c r="Q137" s="161" t="str">
        <f t="shared" si="80"/>
        <v/>
      </c>
      <c r="R137" s="161"/>
      <c r="S137" s="161" t="str">
        <f t="shared" si="65"/>
        <v/>
      </c>
      <c r="T137" s="161" t="str">
        <f t="shared" si="52"/>
        <v/>
      </c>
      <c r="U137" s="161" t="str">
        <f t="shared" si="53"/>
        <v/>
      </c>
      <c r="V137" s="162" t="str">
        <f t="shared" si="66"/>
        <v/>
      </c>
      <c r="W137" s="157" t="str">
        <f t="shared" si="54"/>
        <v/>
      </c>
      <c r="X137" s="157" t="str">
        <f t="shared" si="55"/>
        <v/>
      </c>
      <c r="Y137" s="157"/>
      <c r="Z137" s="157">
        <f t="shared" si="56"/>
        <v>0</v>
      </c>
      <c r="AA137" s="161" t="str">
        <f t="shared" si="67"/>
        <v/>
      </c>
      <c r="AB137" s="161" t="str">
        <f t="shared" si="57"/>
        <v/>
      </c>
      <c r="AC137" s="163">
        <f t="shared" si="57"/>
        <v>0</v>
      </c>
      <c r="AD137" s="163" t="str">
        <f t="shared" si="57"/>
        <v/>
      </c>
      <c r="AE137" s="161" t="str">
        <f t="shared" si="58"/>
        <v/>
      </c>
      <c r="AF137" s="164">
        <f t="shared" si="68"/>
        <v>0</v>
      </c>
      <c r="AG137" s="165">
        <f t="shared" si="82"/>
        <v>0</v>
      </c>
      <c r="AH137" s="161">
        <f t="shared" si="83"/>
        <v>0</v>
      </c>
      <c r="AI137" s="33"/>
      <c r="AJ137" s="166">
        <f t="shared" si="69"/>
        <v>0</v>
      </c>
      <c r="AK137" s="167">
        <f t="shared" si="70"/>
        <v>0</v>
      </c>
      <c r="AL137" s="90"/>
      <c r="AM137" s="154" t="e">
        <f t="shared" si="71"/>
        <v>#VALUE!</v>
      </c>
      <c r="AN137" s="168" t="e">
        <f t="shared" si="59"/>
        <v>#VALUE!</v>
      </c>
      <c r="AO137" s="161" t="e">
        <f t="shared" ca="1" si="81"/>
        <v>#VALUE!</v>
      </c>
      <c r="AP137" s="161" t="e">
        <f t="shared" ca="1" si="72"/>
        <v>#VALUE!</v>
      </c>
      <c r="AQ137" s="155" t="e">
        <f t="shared" ca="1" si="60"/>
        <v>#VALUE!</v>
      </c>
      <c r="AR137" s="161">
        <f t="shared" ca="1" si="61"/>
        <v>0</v>
      </c>
      <c r="AS137" s="161" t="e">
        <f t="shared" ca="1" si="73"/>
        <v>#VALUE!</v>
      </c>
    </row>
    <row r="138" spans="1:45" ht="12.75" customHeight="1" outlineLevel="1" x14ac:dyDescent="0.3">
      <c r="A138" s="35" t="str">
        <f t="shared" si="74"/>
        <v/>
      </c>
      <c r="B138" s="35" t="str">
        <f t="shared" si="62"/>
        <v/>
      </c>
      <c r="C138" s="152" t="str">
        <f t="shared" si="63"/>
        <v/>
      </c>
      <c r="D138" s="153" t="str">
        <f t="shared" si="45"/>
        <v/>
      </c>
      <c r="E138" s="154" t="str">
        <f t="shared" si="75"/>
        <v/>
      </c>
      <c r="F138" s="154" t="str">
        <f t="shared" si="76"/>
        <v/>
      </c>
      <c r="G138" s="155" t="str">
        <f t="shared" si="77"/>
        <v/>
      </c>
      <c r="H138" s="156" t="str">
        <f t="shared" si="64"/>
        <v/>
      </c>
      <c r="I138" s="154" t="str">
        <f t="shared" si="78"/>
        <v/>
      </c>
      <c r="J138" s="157" t="str">
        <f t="shared" si="79"/>
        <v/>
      </c>
      <c r="K138" s="158" t="str">
        <f t="shared" si="46"/>
        <v/>
      </c>
      <c r="L138" s="159" t="str">
        <f t="shared" si="47"/>
        <v/>
      </c>
      <c r="M138" s="159" t="str">
        <f t="shared" si="48"/>
        <v/>
      </c>
      <c r="N138" s="159" t="str">
        <f t="shared" si="49"/>
        <v/>
      </c>
      <c r="O138" s="160" t="str">
        <f t="shared" si="50"/>
        <v/>
      </c>
      <c r="P138" s="161" t="str">
        <f t="shared" si="51"/>
        <v/>
      </c>
      <c r="Q138" s="161" t="str">
        <f t="shared" si="80"/>
        <v/>
      </c>
      <c r="R138" s="161"/>
      <c r="S138" s="161" t="str">
        <f t="shared" si="65"/>
        <v/>
      </c>
      <c r="T138" s="161" t="str">
        <f t="shared" si="52"/>
        <v/>
      </c>
      <c r="U138" s="161" t="str">
        <f t="shared" si="53"/>
        <v/>
      </c>
      <c r="V138" s="162" t="str">
        <f t="shared" si="66"/>
        <v/>
      </c>
      <c r="W138" s="157" t="str">
        <f t="shared" si="54"/>
        <v/>
      </c>
      <c r="X138" s="157" t="str">
        <f t="shared" si="55"/>
        <v/>
      </c>
      <c r="Y138" s="157"/>
      <c r="Z138" s="157">
        <f t="shared" si="56"/>
        <v>0</v>
      </c>
      <c r="AA138" s="161" t="str">
        <f t="shared" si="67"/>
        <v/>
      </c>
      <c r="AB138" s="161" t="str">
        <f t="shared" si="57"/>
        <v/>
      </c>
      <c r="AC138" s="163">
        <f t="shared" si="57"/>
        <v>0</v>
      </c>
      <c r="AD138" s="163" t="str">
        <f t="shared" si="57"/>
        <v/>
      </c>
      <c r="AE138" s="161" t="str">
        <f t="shared" si="58"/>
        <v/>
      </c>
      <c r="AF138" s="164">
        <f t="shared" si="68"/>
        <v>0</v>
      </c>
      <c r="AG138" s="165">
        <f t="shared" si="82"/>
        <v>0</v>
      </c>
      <c r="AH138" s="161">
        <f t="shared" si="83"/>
        <v>0</v>
      </c>
      <c r="AI138" s="33"/>
      <c r="AJ138" s="166">
        <f t="shared" si="69"/>
        <v>0</v>
      </c>
      <c r="AK138" s="167">
        <f t="shared" si="70"/>
        <v>0</v>
      </c>
      <c r="AL138" s="90"/>
      <c r="AM138" s="154" t="e">
        <f t="shared" si="71"/>
        <v>#VALUE!</v>
      </c>
      <c r="AN138" s="168" t="e">
        <f t="shared" si="59"/>
        <v>#VALUE!</v>
      </c>
      <c r="AO138" s="161" t="e">
        <f t="shared" ca="1" si="81"/>
        <v>#VALUE!</v>
      </c>
      <c r="AP138" s="161" t="e">
        <f t="shared" ca="1" si="72"/>
        <v>#VALUE!</v>
      </c>
      <c r="AQ138" s="155" t="e">
        <f t="shared" ca="1" si="60"/>
        <v>#VALUE!</v>
      </c>
      <c r="AR138" s="161">
        <f t="shared" ca="1" si="61"/>
        <v>0</v>
      </c>
      <c r="AS138" s="161" t="e">
        <f t="shared" ca="1" si="73"/>
        <v>#VALUE!</v>
      </c>
    </row>
    <row r="139" spans="1:45" ht="12.75" customHeight="1" outlineLevel="1" x14ac:dyDescent="0.3">
      <c r="A139" s="35" t="str">
        <f t="shared" si="74"/>
        <v/>
      </c>
      <c r="B139" s="35" t="str">
        <f t="shared" si="62"/>
        <v/>
      </c>
      <c r="C139" s="152" t="str">
        <f t="shared" si="63"/>
        <v/>
      </c>
      <c r="D139" s="153" t="str">
        <f t="shared" si="45"/>
        <v/>
      </c>
      <c r="E139" s="154" t="str">
        <f t="shared" si="75"/>
        <v/>
      </c>
      <c r="F139" s="154" t="str">
        <f t="shared" si="76"/>
        <v/>
      </c>
      <c r="G139" s="155" t="str">
        <f t="shared" si="77"/>
        <v/>
      </c>
      <c r="H139" s="156" t="str">
        <f t="shared" si="64"/>
        <v/>
      </c>
      <c r="I139" s="154" t="str">
        <f t="shared" si="78"/>
        <v/>
      </c>
      <c r="J139" s="157" t="str">
        <f t="shared" si="79"/>
        <v/>
      </c>
      <c r="K139" s="158" t="str">
        <f t="shared" si="46"/>
        <v/>
      </c>
      <c r="L139" s="159" t="str">
        <f t="shared" si="47"/>
        <v/>
      </c>
      <c r="M139" s="159" t="str">
        <f t="shared" si="48"/>
        <v/>
      </c>
      <c r="N139" s="159" t="str">
        <f t="shared" si="49"/>
        <v/>
      </c>
      <c r="O139" s="160" t="str">
        <f t="shared" si="50"/>
        <v/>
      </c>
      <c r="P139" s="161" t="str">
        <f t="shared" si="51"/>
        <v/>
      </c>
      <c r="Q139" s="161" t="str">
        <f t="shared" si="80"/>
        <v/>
      </c>
      <c r="R139" s="161"/>
      <c r="S139" s="161" t="str">
        <f t="shared" si="65"/>
        <v/>
      </c>
      <c r="T139" s="161" t="str">
        <f t="shared" si="52"/>
        <v/>
      </c>
      <c r="U139" s="161" t="str">
        <f t="shared" si="53"/>
        <v/>
      </c>
      <c r="V139" s="162" t="str">
        <f t="shared" si="66"/>
        <v/>
      </c>
      <c r="W139" s="157" t="str">
        <f t="shared" si="54"/>
        <v/>
      </c>
      <c r="X139" s="157" t="str">
        <f t="shared" si="55"/>
        <v/>
      </c>
      <c r="Y139" s="157"/>
      <c r="Z139" s="157">
        <f t="shared" si="56"/>
        <v>0</v>
      </c>
      <c r="AA139" s="161" t="str">
        <f t="shared" si="67"/>
        <v/>
      </c>
      <c r="AB139" s="161" t="str">
        <f t="shared" si="57"/>
        <v/>
      </c>
      <c r="AC139" s="163">
        <f t="shared" si="57"/>
        <v>0</v>
      </c>
      <c r="AD139" s="163" t="str">
        <f t="shared" si="57"/>
        <v/>
      </c>
      <c r="AE139" s="161" t="str">
        <f t="shared" si="58"/>
        <v/>
      </c>
      <c r="AF139" s="164">
        <f t="shared" si="68"/>
        <v>0</v>
      </c>
      <c r="AG139" s="165">
        <f t="shared" si="82"/>
        <v>0</v>
      </c>
      <c r="AH139" s="161">
        <f t="shared" si="83"/>
        <v>0</v>
      </c>
      <c r="AI139" s="33"/>
      <c r="AJ139" s="166">
        <f t="shared" si="69"/>
        <v>0</v>
      </c>
      <c r="AK139" s="167">
        <f t="shared" si="70"/>
        <v>0</v>
      </c>
      <c r="AL139" s="90"/>
      <c r="AM139" s="154" t="e">
        <f t="shared" si="71"/>
        <v>#VALUE!</v>
      </c>
      <c r="AN139" s="168" t="e">
        <f t="shared" si="59"/>
        <v>#VALUE!</v>
      </c>
      <c r="AO139" s="161" t="e">
        <f t="shared" ca="1" si="81"/>
        <v>#VALUE!</v>
      </c>
      <c r="AP139" s="161" t="e">
        <f t="shared" ca="1" si="72"/>
        <v>#VALUE!</v>
      </c>
      <c r="AQ139" s="155" t="e">
        <f t="shared" ca="1" si="60"/>
        <v>#VALUE!</v>
      </c>
      <c r="AR139" s="161">
        <f t="shared" ca="1" si="61"/>
        <v>0</v>
      </c>
      <c r="AS139" s="161" t="e">
        <f t="shared" ca="1" si="73"/>
        <v>#VALUE!</v>
      </c>
    </row>
    <row r="140" spans="1:45" ht="12.75" customHeight="1" outlineLevel="1" x14ac:dyDescent="0.3">
      <c r="A140" s="35" t="str">
        <f t="shared" si="74"/>
        <v/>
      </c>
      <c r="B140" s="35" t="str">
        <f t="shared" si="62"/>
        <v/>
      </c>
      <c r="C140" s="152" t="str">
        <f t="shared" si="63"/>
        <v/>
      </c>
      <c r="D140" s="153" t="str">
        <f t="shared" si="45"/>
        <v/>
      </c>
      <c r="E140" s="154" t="str">
        <f t="shared" si="75"/>
        <v/>
      </c>
      <c r="F140" s="154" t="str">
        <f t="shared" si="76"/>
        <v/>
      </c>
      <c r="G140" s="155" t="str">
        <f t="shared" si="77"/>
        <v/>
      </c>
      <c r="H140" s="156" t="str">
        <f t="shared" si="64"/>
        <v/>
      </c>
      <c r="I140" s="154" t="str">
        <f t="shared" si="78"/>
        <v/>
      </c>
      <c r="J140" s="157" t="str">
        <f t="shared" si="79"/>
        <v/>
      </c>
      <c r="K140" s="158" t="str">
        <f t="shared" si="46"/>
        <v/>
      </c>
      <c r="L140" s="159" t="str">
        <f t="shared" si="47"/>
        <v/>
      </c>
      <c r="M140" s="159" t="str">
        <f t="shared" si="48"/>
        <v/>
      </c>
      <c r="N140" s="159" t="str">
        <f t="shared" si="49"/>
        <v/>
      </c>
      <c r="O140" s="160" t="str">
        <f t="shared" si="50"/>
        <v/>
      </c>
      <c r="P140" s="161" t="str">
        <f t="shared" si="51"/>
        <v/>
      </c>
      <c r="Q140" s="161" t="str">
        <f t="shared" si="80"/>
        <v/>
      </c>
      <c r="R140" s="161"/>
      <c r="S140" s="161" t="str">
        <f t="shared" si="65"/>
        <v/>
      </c>
      <c r="T140" s="161" t="str">
        <f t="shared" si="52"/>
        <v/>
      </c>
      <c r="U140" s="161" t="str">
        <f t="shared" si="53"/>
        <v/>
      </c>
      <c r="V140" s="162" t="str">
        <f t="shared" si="66"/>
        <v/>
      </c>
      <c r="W140" s="157" t="str">
        <f t="shared" si="54"/>
        <v/>
      </c>
      <c r="X140" s="157" t="str">
        <f t="shared" si="55"/>
        <v/>
      </c>
      <c r="Y140" s="157"/>
      <c r="Z140" s="157">
        <f t="shared" si="56"/>
        <v>0</v>
      </c>
      <c r="AA140" s="161" t="str">
        <f t="shared" si="67"/>
        <v/>
      </c>
      <c r="AB140" s="161" t="str">
        <f t="shared" si="57"/>
        <v/>
      </c>
      <c r="AC140" s="163">
        <f t="shared" si="57"/>
        <v>0</v>
      </c>
      <c r="AD140" s="163" t="str">
        <f t="shared" si="57"/>
        <v/>
      </c>
      <c r="AE140" s="161" t="str">
        <f t="shared" si="58"/>
        <v/>
      </c>
      <c r="AF140" s="164">
        <f t="shared" si="68"/>
        <v>0</v>
      </c>
      <c r="AG140" s="165">
        <f t="shared" si="82"/>
        <v>0</v>
      </c>
      <c r="AH140" s="161">
        <f t="shared" si="83"/>
        <v>0</v>
      </c>
      <c r="AI140" s="33"/>
      <c r="AJ140" s="166">
        <f t="shared" si="69"/>
        <v>0</v>
      </c>
      <c r="AK140" s="167">
        <f t="shared" si="70"/>
        <v>0</v>
      </c>
      <c r="AL140" s="90"/>
      <c r="AM140" s="154" t="e">
        <f t="shared" si="71"/>
        <v>#VALUE!</v>
      </c>
      <c r="AN140" s="168" t="e">
        <f t="shared" si="59"/>
        <v>#VALUE!</v>
      </c>
      <c r="AO140" s="161" t="e">
        <f t="shared" ca="1" si="81"/>
        <v>#VALUE!</v>
      </c>
      <c r="AP140" s="161" t="e">
        <f t="shared" ca="1" si="72"/>
        <v>#VALUE!</v>
      </c>
      <c r="AQ140" s="155" t="e">
        <f t="shared" ca="1" si="60"/>
        <v>#VALUE!</v>
      </c>
      <c r="AR140" s="161">
        <f t="shared" ca="1" si="61"/>
        <v>0</v>
      </c>
      <c r="AS140" s="161" t="e">
        <f t="shared" ca="1" si="73"/>
        <v>#VALUE!</v>
      </c>
    </row>
    <row r="141" spans="1:45" ht="12.75" customHeight="1" outlineLevel="1" x14ac:dyDescent="0.3">
      <c r="A141" s="35" t="str">
        <f t="shared" si="74"/>
        <v/>
      </c>
      <c r="B141" s="35" t="str">
        <f t="shared" si="62"/>
        <v/>
      </c>
      <c r="C141" s="152" t="str">
        <f t="shared" si="63"/>
        <v/>
      </c>
      <c r="D141" s="153" t="str">
        <f t="shared" si="45"/>
        <v/>
      </c>
      <c r="E141" s="154" t="str">
        <f t="shared" si="75"/>
        <v/>
      </c>
      <c r="F141" s="154" t="str">
        <f t="shared" si="76"/>
        <v/>
      </c>
      <c r="G141" s="155" t="str">
        <f t="shared" si="77"/>
        <v/>
      </c>
      <c r="H141" s="156" t="str">
        <f t="shared" si="64"/>
        <v/>
      </c>
      <c r="I141" s="154" t="str">
        <f t="shared" si="78"/>
        <v/>
      </c>
      <c r="J141" s="157" t="str">
        <f t="shared" si="79"/>
        <v/>
      </c>
      <c r="K141" s="158" t="str">
        <f t="shared" si="46"/>
        <v/>
      </c>
      <c r="L141" s="159" t="str">
        <f t="shared" si="47"/>
        <v/>
      </c>
      <c r="M141" s="159" t="str">
        <f t="shared" si="48"/>
        <v/>
      </c>
      <c r="N141" s="159" t="str">
        <f t="shared" si="49"/>
        <v/>
      </c>
      <c r="O141" s="160" t="str">
        <f t="shared" si="50"/>
        <v/>
      </c>
      <c r="P141" s="161" t="str">
        <f t="shared" si="51"/>
        <v/>
      </c>
      <c r="Q141" s="161" t="str">
        <f t="shared" si="80"/>
        <v/>
      </c>
      <c r="R141" s="161"/>
      <c r="S141" s="161" t="str">
        <f t="shared" si="65"/>
        <v/>
      </c>
      <c r="T141" s="161" t="str">
        <f t="shared" si="52"/>
        <v/>
      </c>
      <c r="U141" s="161" t="str">
        <f t="shared" si="53"/>
        <v/>
      </c>
      <c r="V141" s="162" t="str">
        <f t="shared" si="66"/>
        <v/>
      </c>
      <c r="W141" s="157" t="str">
        <f t="shared" si="54"/>
        <v/>
      </c>
      <c r="X141" s="157" t="str">
        <f t="shared" si="55"/>
        <v/>
      </c>
      <c r="Y141" s="157"/>
      <c r="Z141" s="157">
        <f t="shared" si="56"/>
        <v>0</v>
      </c>
      <c r="AA141" s="161" t="str">
        <f t="shared" si="67"/>
        <v/>
      </c>
      <c r="AB141" s="161" t="str">
        <f t="shared" si="57"/>
        <v/>
      </c>
      <c r="AC141" s="163">
        <f t="shared" si="57"/>
        <v>0</v>
      </c>
      <c r="AD141" s="163" t="str">
        <f t="shared" si="57"/>
        <v/>
      </c>
      <c r="AE141" s="161" t="str">
        <f t="shared" si="58"/>
        <v/>
      </c>
      <c r="AF141" s="164">
        <f t="shared" si="68"/>
        <v>0</v>
      </c>
      <c r="AG141" s="165">
        <f t="shared" si="82"/>
        <v>0</v>
      </c>
      <c r="AH141" s="161">
        <f t="shared" si="83"/>
        <v>0</v>
      </c>
      <c r="AI141" s="33"/>
      <c r="AJ141" s="166">
        <f t="shared" si="69"/>
        <v>0</v>
      </c>
      <c r="AK141" s="167">
        <f t="shared" si="70"/>
        <v>0</v>
      </c>
      <c r="AL141" s="90"/>
      <c r="AM141" s="154" t="e">
        <f t="shared" si="71"/>
        <v>#VALUE!</v>
      </c>
      <c r="AN141" s="168" t="e">
        <f t="shared" si="59"/>
        <v>#VALUE!</v>
      </c>
      <c r="AO141" s="161" t="e">
        <f t="shared" ca="1" si="81"/>
        <v>#VALUE!</v>
      </c>
      <c r="AP141" s="161" t="e">
        <f t="shared" ca="1" si="72"/>
        <v>#VALUE!</v>
      </c>
      <c r="AQ141" s="155" t="e">
        <f t="shared" ca="1" si="60"/>
        <v>#VALUE!</v>
      </c>
      <c r="AR141" s="161">
        <f t="shared" ca="1" si="61"/>
        <v>0</v>
      </c>
      <c r="AS141" s="161" t="e">
        <f t="shared" ca="1" si="73"/>
        <v>#VALUE!</v>
      </c>
    </row>
    <row r="142" spans="1:45" ht="12.75" customHeight="1" outlineLevel="1" x14ac:dyDescent="0.3">
      <c r="A142" s="35" t="str">
        <f t="shared" si="74"/>
        <v/>
      </c>
      <c r="B142" s="35" t="str">
        <f t="shared" si="62"/>
        <v/>
      </c>
      <c r="C142" s="152" t="str">
        <f t="shared" si="63"/>
        <v/>
      </c>
      <c r="D142" s="153" t="str">
        <f t="shared" si="45"/>
        <v/>
      </c>
      <c r="E142" s="154" t="str">
        <f t="shared" si="75"/>
        <v/>
      </c>
      <c r="F142" s="154" t="str">
        <f t="shared" si="76"/>
        <v/>
      </c>
      <c r="G142" s="155" t="str">
        <f t="shared" si="77"/>
        <v/>
      </c>
      <c r="H142" s="156" t="str">
        <f t="shared" si="64"/>
        <v/>
      </c>
      <c r="I142" s="154" t="str">
        <f t="shared" si="78"/>
        <v/>
      </c>
      <c r="J142" s="157" t="str">
        <f t="shared" si="79"/>
        <v/>
      </c>
      <c r="K142" s="158" t="str">
        <f t="shared" si="46"/>
        <v/>
      </c>
      <c r="L142" s="159" t="str">
        <f t="shared" si="47"/>
        <v/>
      </c>
      <c r="M142" s="159" t="str">
        <f t="shared" si="48"/>
        <v/>
      </c>
      <c r="N142" s="159" t="str">
        <f t="shared" si="49"/>
        <v/>
      </c>
      <c r="O142" s="160" t="str">
        <f t="shared" si="50"/>
        <v/>
      </c>
      <c r="P142" s="161" t="str">
        <f t="shared" si="51"/>
        <v/>
      </c>
      <c r="Q142" s="161" t="str">
        <f t="shared" si="80"/>
        <v/>
      </c>
      <c r="R142" s="161"/>
      <c r="S142" s="161" t="str">
        <f t="shared" si="65"/>
        <v/>
      </c>
      <c r="T142" s="161" t="str">
        <f t="shared" si="52"/>
        <v/>
      </c>
      <c r="U142" s="161" t="str">
        <f t="shared" si="53"/>
        <v/>
      </c>
      <c r="V142" s="162" t="str">
        <f t="shared" si="66"/>
        <v/>
      </c>
      <c r="W142" s="157" t="str">
        <f t="shared" si="54"/>
        <v/>
      </c>
      <c r="X142" s="157" t="str">
        <f t="shared" si="55"/>
        <v/>
      </c>
      <c r="Y142" s="157"/>
      <c r="Z142" s="157">
        <f t="shared" si="56"/>
        <v>0</v>
      </c>
      <c r="AA142" s="161" t="str">
        <f t="shared" si="67"/>
        <v/>
      </c>
      <c r="AB142" s="161" t="str">
        <f t="shared" si="57"/>
        <v/>
      </c>
      <c r="AC142" s="163">
        <f t="shared" si="57"/>
        <v>0</v>
      </c>
      <c r="AD142" s="163" t="str">
        <f t="shared" si="57"/>
        <v/>
      </c>
      <c r="AE142" s="161" t="str">
        <f t="shared" si="58"/>
        <v/>
      </c>
      <c r="AF142" s="164">
        <f t="shared" si="68"/>
        <v>0</v>
      </c>
      <c r="AG142" s="165">
        <f t="shared" si="82"/>
        <v>0</v>
      </c>
      <c r="AH142" s="161">
        <f t="shared" si="83"/>
        <v>0</v>
      </c>
      <c r="AI142" s="33"/>
      <c r="AJ142" s="166">
        <f t="shared" si="69"/>
        <v>0</v>
      </c>
      <c r="AK142" s="167">
        <f t="shared" si="70"/>
        <v>0</v>
      </c>
      <c r="AL142" s="90"/>
      <c r="AM142" s="154" t="e">
        <f t="shared" si="71"/>
        <v>#VALUE!</v>
      </c>
      <c r="AN142" s="168" t="e">
        <f t="shared" si="59"/>
        <v>#VALUE!</v>
      </c>
      <c r="AO142" s="161" t="e">
        <f t="shared" ca="1" si="81"/>
        <v>#VALUE!</v>
      </c>
      <c r="AP142" s="161" t="e">
        <f t="shared" ca="1" si="72"/>
        <v>#VALUE!</v>
      </c>
      <c r="AQ142" s="155" t="e">
        <f t="shared" ca="1" si="60"/>
        <v>#VALUE!</v>
      </c>
      <c r="AR142" s="161">
        <f t="shared" ca="1" si="61"/>
        <v>0</v>
      </c>
      <c r="AS142" s="161" t="e">
        <f t="shared" ca="1" si="73"/>
        <v>#VALUE!</v>
      </c>
    </row>
    <row r="143" spans="1:45" ht="12.75" customHeight="1" outlineLevel="1" x14ac:dyDescent="0.3">
      <c r="A143" s="35" t="str">
        <f t="shared" si="74"/>
        <v/>
      </c>
      <c r="B143" s="35" t="str">
        <f t="shared" si="62"/>
        <v/>
      </c>
      <c r="C143" s="152" t="str">
        <f t="shared" si="63"/>
        <v/>
      </c>
      <c r="D143" s="153" t="str">
        <f t="shared" si="45"/>
        <v/>
      </c>
      <c r="E143" s="154" t="str">
        <f t="shared" si="75"/>
        <v/>
      </c>
      <c r="F143" s="154" t="str">
        <f t="shared" si="76"/>
        <v/>
      </c>
      <c r="G143" s="155" t="str">
        <f t="shared" si="77"/>
        <v/>
      </c>
      <c r="H143" s="156" t="str">
        <f t="shared" si="64"/>
        <v/>
      </c>
      <c r="I143" s="154" t="str">
        <f t="shared" si="78"/>
        <v/>
      </c>
      <c r="J143" s="157" t="str">
        <f t="shared" si="79"/>
        <v/>
      </c>
      <c r="K143" s="158" t="str">
        <f t="shared" si="46"/>
        <v/>
      </c>
      <c r="L143" s="159" t="str">
        <f t="shared" si="47"/>
        <v/>
      </c>
      <c r="M143" s="159" t="str">
        <f t="shared" si="48"/>
        <v/>
      </c>
      <c r="N143" s="159" t="str">
        <f t="shared" si="49"/>
        <v/>
      </c>
      <c r="O143" s="160" t="str">
        <f t="shared" si="50"/>
        <v/>
      </c>
      <c r="P143" s="161" t="str">
        <f t="shared" si="51"/>
        <v/>
      </c>
      <c r="Q143" s="161" t="str">
        <f t="shared" si="80"/>
        <v/>
      </c>
      <c r="R143" s="161"/>
      <c r="S143" s="161" t="str">
        <f t="shared" si="65"/>
        <v/>
      </c>
      <c r="T143" s="161" t="str">
        <f t="shared" si="52"/>
        <v/>
      </c>
      <c r="U143" s="161" t="str">
        <f t="shared" si="53"/>
        <v/>
      </c>
      <c r="V143" s="162" t="str">
        <f t="shared" si="66"/>
        <v/>
      </c>
      <c r="W143" s="157" t="str">
        <f t="shared" si="54"/>
        <v/>
      </c>
      <c r="X143" s="157" t="str">
        <f t="shared" si="55"/>
        <v/>
      </c>
      <c r="Y143" s="157"/>
      <c r="Z143" s="157">
        <f t="shared" si="56"/>
        <v>0</v>
      </c>
      <c r="AA143" s="161" t="str">
        <f t="shared" si="67"/>
        <v/>
      </c>
      <c r="AB143" s="161" t="str">
        <f t="shared" si="57"/>
        <v/>
      </c>
      <c r="AC143" s="163">
        <f t="shared" si="57"/>
        <v>0</v>
      </c>
      <c r="AD143" s="163" t="str">
        <f t="shared" si="57"/>
        <v/>
      </c>
      <c r="AE143" s="161" t="str">
        <f t="shared" si="58"/>
        <v/>
      </c>
      <c r="AF143" s="164">
        <f t="shared" si="68"/>
        <v>0</v>
      </c>
      <c r="AG143" s="165">
        <f t="shared" si="82"/>
        <v>0</v>
      </c>
      <c r="AH143" s="161">
        <f t="shared" si="83"/>
        <v>0</v>
      </c>
      <c r="AI143" s="33"/>
      <c r="AJ143" s="166">
        <f t="shared" si="69"/>
        <v>0</v>
      </c>
      <c r="AK143" s="167">
        <f t="shared" si="70"/>
        <v>0</v>
      </c>
      <c r="AL143" s="90"/>
      <c r="AM143" s="154" t="e">
        <f t="shared" si="71"/>
        <v>#VALUE!</v>
      </c>
      <c r="AN143" s="168" t="e">
        <f t="shared" si="59"/>
        <v>#VALUE!</v>
      </c>
      <c r="AO143" s="161" t="e">
        <f t="shared" ca="1" si="81"/>
        <v>#VALUE!</v>
      </c>
      <c r="AP143" s="161" t="e">
        <f t="shared" ca="1" si="72"/>
        <v>#VALUE!</v>
      </c>
      <c r="AQ143" s="155" t="e">
        <f t="shared" ca="1" si="60"/>
        <v>#VALUE!</v>
      </c>
      <c r="AR143" s="161">
        <f t="shared" ca="1" si="61"/>
        <v>0</v>
      </c>
      <c r="AS143" s="161" t="e">
        <f t="shared" ca="1" si="73"/>
        <v>#VALUE!</v>
      </c>
    </row>
    <row r="144" spans="1:45" ht="12.75" customHeight="1" outlineLevel="1" x14ac:dyDescent="0.3">
      <c r="A144" s="35" t="str">
        <f t="shared" si="74"/>
        <v/>
      </c>
      <c r="B144" s="35" t="str">
        <f t="shared" si="62"/>
        <v/>
      </c>
      <c r="C144" s="152" t="str">
        <f t="shared" si="63"/>
        <v/>
      </c>
      <c r="D144" s="153" t="str">
        <f t="shared" si="45"/>
        <v/>
      </c>
      <c r="E144" s="154" t="str">
        <f t="shared" si="75"/>
        <v/>
      </c>
      <c r="F144" s="154" t="str">
        <f t="shared" si="76"/>
        <v/>
      </c>
      <c r="G144" s="155" t="str">
        <f t="shared" si="77"/>
        <v/>
      </c>
      <c r="H144" s="156" t="str">
        <f t="shared" si="64"/>
        <v/>
      </c>
      <c r="I144" s="154" t="str">
        <f t="shared" si="78"/>
        <v/>
      </c>
      <c r="J144" s="157" t="str">
        <f t="shared" si="79"/>
        <v/>
      </c>
      <c r="K144" s="158" t="str">
        <f t="shared" si="46"/>
        <v/>
      </c>
      <c r="L144" s="159" t="str">
        <f t="shared" si="47"/>
        <v/>
      </c>
      <c r="M144" s="159" t="str">
        <f t="shared" si="48"/>
        <v/>
      </c>
      <c r="N144" s="159" t="str">
        <f t="shared" si="49"/>
        <v/>
      </c>
      <c r="O144" s="160" t="str">
        <f t="shared" si="50"/>
        <v/>
      </c>
      <c r="P144" s="161" t="str">
        <f t="shared" si="51"/>
        <v/>
      </c>
      <c r="Q144" s="161" t="str">
        <f t="shared" si="80"/>
        <v/>
      </c>
      <c r="R144" s="161"/>
      <c r="S144" s="161" t="str">
        <f t="shared" si="65"/>
        <v/>
      </c>
      <c r="T144" s="161" t="str">
        <f t="shared" si="52"/>
        <v/>
      </c>
      <c r="U144" s="161" t="str">
        <f t="shared" si="53"/>
        <v/>
      </c>
      <c r="V144" s="162" t="str">
        <f t="shared" si="66"/>
        <v/>
      </c>
      <c r="W144" s="157" t="str">
        <f t="shared" si="54"/>
        <v/>
      </c>
      <c r="X144" s="157" t="str">
        <f t="shared" si="55"/>
        <v/>
      </c>
      <c r="Y144" s="157"/>
      <c r="Z144" s="157">
        <f t="shared" si="56"/>
        <v>0</v>
      </c>
      <c r="AA144" s="161" t="str">
        <f t="shared" si="67"/>
        <v/>
      </c>
      <c r="AB144" s="161" t="str">
        <f t="shared" si="57"/>
        <v/>
      </c>
      <c r="AC144" s="163">
        <f t="shared" si="57"/>
        <v>0</v>
      </c>
      <c r="AD144" s="163" t="str">
        <f t="shared" si="57"/>
        <v/>
      </c>
      <c r="AE144" s="161" t="str">
        <f t="shared" si="58"/>
        <v/>
      </c>
      <c r="AF144" s="164">
        <f t="shared" si="68"/>
        <v>0</v>
      </c>
      <c r="AG144" s="165">
        <f t="shared" si="82"/>
        <v>0</v>
      </c>
      <c r="AH144" s="161">
        <f t="shared" si="83"/>
        <v>0</v>
      </c>
      <c r="AI144" s="33"/>
      <c r="AJ144" s="166">
        <f t="shared" si="69"/>
        <v>0</v>
      </c>
      <c r="AK144" s="167">
        <f t="shared" si="70"/>
        <v>0</v>
      </c>
      <c r="AL144" s="90"/>
      <c r="AM144" s="154" t="e">
        <f t="shared" si="71"/>
        <v>#VALUE!</v>
      </c>
      <c r="AN144" s="168" t="e">
        <f t="shared" si="59"/>
        <v>#VALUE!</v>
      </c>
      <c r="AO144" s="161" t="e">
        <f t="shared" ca="1" si="81"/>
        <v>#VALUE!</v>
      </c>
      <c r="AP144" s="161" t="e">
        <f t="shared" ca="1" si="72"/>
        <v>#VALUE!</v>
      </c>
      <c r="AQ144" s="155" t="e">
        <f t="shared" ca="1" si="60"/>
        <v>#VALUE!</v>
      </c>
      <c r="AR144" s="161">
        <f t="shared" ca="1" si="61"/>
        <v>0</v>
      </c>
      <c r="AS144" s="161" t="e">
        <f t="shared" ca="1" si="73"/>
        <v>#VALUE!</v>
      </c>
    </row>
    <row r="145" spans="1:45" ht="12.75" customHeight="1" outlineLevel="1" x14ac:dyDescent="0.3">
      <c r="A145" s="35" t="str">
        <f t="shared" si="74"/>
        <v/>
      </c>
      <c r="B145" s="35" t="str">
        <f t="shared" si="62"/>
        <v/>
      </c>
      <c r="C145" s="152" t="str">
        <f t="shared" si="63"/>
        <v/>
      </c>
      <c r="D145" s="153" t="str">
        <f t="shared" si="45"/>
        <v/>
      </c>
      <c r="E145" s="154" t="str">
        <f t="shared" si="75"/>
        <v/>
      </c>
      <c r="F145" s="154" t="str">
        <f t="shared" si="76"/>
        <v/>
      </c>
      <c r="G145" s="155" t="str">
        <f t="shared" si="77"/>
        <v/>
      </c>
      <c r="H145" s="156" t="str">
        <f t="shared" si="64"/>
        <v/>
      </c>
      <c r="I145" s="154" t="str">
        <f t="shared" si="78"/>
        <v/>
      </c>
      <c r="J145" s="157" t="str">
        <f t="shared" si="79"/>
        <v/>
      </c>
      <c r="K145" s="158" t="str">
        <f t="shared" si="46"/>
        <v/>
      </c>
      <c r="L145" s="159" t="str">
        <f t="shared" si="47"/>
        <v/>
      </c>
      <c r="M145" s="159" t="str">
        <f t="shared" si="48"/>
        <v/>
      </c>
      <c r="N145" s="159" t="str">
        <f t="shared" si="49"/>
        <v/>
      </c>
      <c r="O145" s="160" t="str">
        <f t="shared" si="50"/>
        <v/>
      </c>
      <c r="P145" s="161" t="str">
        <f t="shared" si="51"/>
        <v/>
      </c>
      <c r="Q145" s="161" t="str">
        <f t="shared" si="80"/>
        <v/>
      </c>
      <c r="R145" s="161"/>
      <c r="S145" s="161" t="str">
        <f t="shared" si="65"/>
        <v/>
      </c>
      <c r="T145" s="161" t="str">
        <f t="shared" si="52"/>
        <v/>
      </c>
      <c r="U145" s="161" t="str">
        <f t="shared" si="53"/>
        <v/>
      </c>
      <c r="V145" s="162" t="str">
        <f t="shared" si="66"/>
        <v/>
      </c>
      <c r="W145" s="157" t="str">
        <f t="shared" si="54"/>
        <v/>
      </c>
      <c r="X145" s="157" t="str">
        <f t="shared" si="55"/>
        <v/>
      </c>
      <c r="Y145" s="157"/>
      <c r="Z145" s="157">
        <f t="shared" si="56"/>
        <v>0</v>
      </c>
      <c r="AA145" s="161" t="str">
        <f t="shared" si="67"/>
        <v/>
      </c>
      <c r="AB145" s="161" t="str">
        <f t="shared" si="57"/>
        <v/>
      </c>
      <c r="AC145" s="163">
        <f t="shared" si="57"/>
        <v>0</v>
      </c>
      <c r="AD145" s="163" t="str">
        <f t="shared" si="57"/>
        <v/>
      </c>
      <c r="AE145" s="161" t="str">
        <f t="shared" si="58"/>
        <v/>
      </c>
      <c r="AF145" s="164">
        <f t="shared" si="68"/>
        <v>0</v>
      </c>
      <c r="AG145" s="165">
        <f t="shared" si="82"/>
        <v>0</v>
      </c>
      <c r="AH145" s="161">
        <f t="shared" si="83"/>
        <v>0</v>
      </c>
      <c r="AI145" s="33"/>
      <c r="AJ145" s="166">
        <f t="shared" si="69"/>
        <v>0</v>
      </c>
      <c r="AK145" s="167">
        <f t="shared" si="70"/>
        <v>0</v>
      </c>
      <c r="AL145" s="90"/>
      <c r="AM145" s="154" t="e">
        <f t="shared" si="71"/>
        <v>#VALUE!</v>
      </c>
      <c r="AN145" s="168" t="e">
        <f t="shared" si="59"/>
        <v>#VALUE!</v>
      </c>
      <c r="AO145" s="161" t="e">
        <f t="shared" ca="1" si="81"/>
        <v>#VALUE!</v>
      </c>
      <c r="AP145" s="161" t="e">
        <f t="shared" ca="1" si="72"/>
        <v>#VALUE!</v>
      </c>
      <c r="AQ145" s="155" t="e">
        <f t="shared" ca="1" si="60"/>
        <v>#VALUE!</v>
      </c>
      <c r="AR145" s="161">
        <f t="shared" ca="1" si="61"/>
        <v>0</v>
      </c>
      <c r="AS145" s="161" t="e">
        <f t="shared" ca="1" si="73"/>
        <v>#VALUE!</v>
      </c>
    </row>
    <row r="146" spans="1:45" ht="12.75" customHeight="1" outlineLevel="1" x14ac:dyDescent="0.3">
      <c r="A146" s="35" t="str">
        <f t="shared" si="74"/>
        <v/>
      </c>
      <c r="B146" s="35" t="str">
        <f t="shared" si="62"/>
        <v/>
      </c>
      <c r="C146" s="152" t="str">
        <f t="shared" si="63"/>
        <v/>
      </c>
      <c r="D146" s="153" t="str">
        <f t="shared" si="45"/>
        <v/>
      </c>
      <c r="E146" s="154" t="str">
        <f t="shared" si="75"/>
        <v/>
      </c>
      <c r="F146" s="154" t="str">
        <f t="shared" si="76"/>
        <v/>
      </c>
      <c r="G146" s="155" t="str">
        <f t="shared" si="77"/>
        <v/>
      </c>
      <c r="H146" s="156" t="str">
        <f t="shared" si="64"/>
        <v/>
      </c>
      <c r="I146" s="154" t="str">
        <f t="shared" si="78"/>
        <v/>
      </c>
      <c r="J146" s="157" t="str">
        <f t="shared" si="79"/>
        <v/>
      </c>
      <c r="K146" s="158" t="str">
        <f t="shared" si="46"/>
        <v/>
      </c>
      <c r="L146" s="159" t="str">
        <f t="shared" si="47"/>
        <v/>
      </c>
      <c r="M146" s="159" t="str">
        <f t="shared" si="48"/>
        <v/>
      </c>
      <c r="N146" s="159" t="str">
        <f t="shared" si="49"/>
        <v/>
      </c>
      <c r="O146" s="160" t="str">
        <f t="shared" si="50"/>
        <v/>
      </c>
      <c r="P146" s="161" t="str">
        <f t="shared" si="51"/>
        <v/>
      </c>
      <c r="Q146" s="161" t="str">
        <f t="shared" si="80"/>
        <v/>
      </c>
      <c r="R146" s="161"/>
      <c r="S146" s="161" t="str">
        <f t="shared" si="65"/>
        <v/>
      </c>
      <c r="T146" s="161" t="str">
        <f t="shared" si="52"/>
        <v/>
      </c>
      <c r="U146" s="161" t="str">
        <f t="shared" si="53"/>
        <v/>
      </c>
      <c r="V146" s="162" t="str">
        <f t="shared" si="66"/>
        <v/>
      </c>
      <c r="W146" s="157" t="str">
        <f t="shared" si="54"/>
        <v/>
      </c>
      <c r="X146" s="157" t="str">
        <f t="shared" si="55"/>
        <v/>
      </c>
      <c r="Y146" s="157"/>
      <c r="Z146" s="157">
        <f t="shared" si="56"/>
        <v>0</v>
      </c>
      <c r="AA146" s="161" t="str">
        <f t="shared" si="67"/>
        <v/>
      </c>
      <c r="AB146" s="161" t="str">
        <f t="shared" si="57"/>
        <v/>
      </c>
      <c r="AC146" s="163">
        <f t="shared" si="57"/>
        <v>0</v>
      </c>
      <c r="AD146" s="163" t="str">
        <f t="shared" si="57"/>
        <v/>
      </c>
      <c r="AE146" s="161" t="str">
        <f t="shared" si="58"/>
        <v/>
      </c>
      <c r="AF146" s="164">
        <f t="shared" si="68"/>
        <v>0</v>
      </c>
      <c r="AG146" s="165">
        <f t="shared" si="82"/>
        <v>0</v>
      </c>
      <c r="AH146" s="161">
        <f t="shared" si="83"/>
        <v>0</v>
      </c>
      <c r="AI146" s="33"/>
      <c r="AJ146" s="166">
        <f t="shared" si="69"/>
        <v>0</v>
      </c>
      <c r="AK146" s="167">
        <f t="shared" si="70"/>
        <v>0</v>
      </c>
      <c r="AL146" s="90"/>
      <c r="AM146" s="154" t="e">
        <f t="shared" si="71"/>
        <v>#VALUE!</v>
      </c>
      <c r="AN146" s="168" t="e">
        <f t="shared" si="59"/>
        <v>#VALUE!</v>
      </c>
      <c r="AO146" s="161" t="e">
        <f t="shared" ca="1" si="81"/>
        <v>#VALUE!</v>
      </c>
      <c r="AP146" s="161" t="e">
        <f t="shared" ca="1" si="72"/>
        <v>#VALUE!</v>
      </c>
      <c r="AQ146" s="155" t="e">
        <f t="shared" ca="1" si="60"/>
        <v>#VALUE!</v>
      </c>
      <c r="AR146" s="161">
        <f t="shared" ca="1" si="61"/>
        <v>0</v>
      </c>
      <c r="AS146" s="161" t="e">
        <f t="shared" ca="1" si="73"/>
        <v>#VALUE!</v>
      </c>
    </row>
    <row r="147" spans="1:45" ht="12.75" customHeight="1" outlineLevel="1" x14ac:dyDescent="0.3">
      <c r="A147" s="35" t="str">
        <f t="shared" si="74"/>
        <v/>
      </c>
      <c r="B147" s="35" t="str">
        <f t="shared" si="62"/>
        <v/>
      </c>
      <c r="C147" s="152" t="str">
        <f t="shared" si="63"/>
        <v/>
      </c>
      <c r="D147" s="153" t="str">
        <f t="shared" si="45"/>
        <v/>
      </c>
      <c r="E147" s="154" t="str">
        <f t="shared" si="75"/>
        <v/>
      </c>
      <c r="F147" s="154" t="str">
        <f t="shared" si="76"/>
        <v/>
      </c>
      <c r="G147" s="155" t="str">
        <f t="shared" si="77"/>
        <v/>
      </c>
      <c r="H147" s="156" t="str">
        <f t="shared" si="64"/>
        <v/>
      </c>
      <c r="I147" s="154" t="str">
        <f t="shared" si="78"/>
        <v/>
      </c>
      <c r="J147" s="157" t="str">
        <f t="shared" si="79"/>
        <v/>
      </c>
      <c r="K147" s="158" t="str">
        <f t="shared" si="46"/>
        <v/>
      </c>
      <c r="L147" s="159" t="str">
        <f t="shared" si="47"/>
        <v/>
      </c>
      <c r="M147" s="159" t="str">
        <f t="shared" si="48"/>
        <v/>
      </c>
      <c r="N147" s="159" t="str">
        <f t="shared" si="49"/>
        <v/>
      </c>
      <c r="O147" s="160" t="str">
        <f t="shared" si="50"/>
        <v/>
      </c>
      <c r="P147" s="161" t="str">
        <f t="shared" si="51"/>
        <v/>
      </c>
      <c r="Q147" s="161" t="str">
        <f t="shared" si="80"/>
        <v/>
      </c>
      <c r="R147" s="161"/>
      <c r="S147" s="161" t="str">
        <f t="shared" si="65"/>
        <v/>
      </c>
      <c r="T147" s="161" t="str">
        <f t="shared" si="52"/>
        <v/>
      </c>
      <c r="U147" s="161" t="str">
        <f t="shared" si="53"/>
        <v/>
      </c>
      <c r="V147" s="162" t="str">
        <f t="shared" si="66"/>
        <v/>
      </c>
      <c r="W147" s="157" t="str">
        <f t="shared" si="54"/>
        <v/>
      </c>
      <c r="X147" s="157" t="str">
        <f t="shared" si="55"/>
        <v/>
      </c>
      <c r="Y147" s="157"/>
      <c r="Z147" s="157">
        <f t="shared" si="56"/>
        <v>0</v>
      </c>
      <c r="AA147" s="161" t="str">
        <f t="shared" si="67"/>
        <v/>
      </c>
      <c r="AB147" s="161" t="str">
        <f t="shared" si="57"/>
        <v/>
      </c>
      <c r="AC147" s="163">
        <f t="shared" si="57"/>
        <v>0</v>
      </c>
      <c r="AD147" s="163" t="str">
        <f t="shared" si="57"/>
        <v/>
      </c>
      <c r="AE147" s="161" t="str">
        <f t="shared" si="58"/>
        <v/>
      </c>
      <c r="AF147" s="164">
        <f t="shared" si="68"/>
        <v>0</v>
      </c>
      <c r="AG147" s="165">
        <f t="shared" si="82"/>
        <v>0</v>
      </c>
      <c r="AH147" s="161">
        <f t="shared" si="83"/>
        <v>0</v>
      </c>
      <c r="AI147" s="33"/>
      <c r="AJ147" s="166">
        <f t="shared" si="69"/>
        <v>0</v>
      </c>
      <c r="AK147" s="167">
        <f t="shared" si="70"/>
        <v>0</v>
      </c>
      <c r="AL147" s="90"/>
      <c r="AM147" s="154" t="e">
        <f t="shared" si="71"/>
        <v>#VALUE!</v>
      </c>
      <c r="AN147" s="168" t="e">
        <f t="shared" si="59"/>
        <v>#VALUE!</v>
      </c>
      <c r="AO147" s="161" t="e">
        <f t="shared" ca="1" si="81"/>
        <v>#VALUE!</v>
      </c>
      <c r="AP147" s="161" t="e">
        <f t="shared" ca="1" si="72"/>
        <v>#VALUE!</v>
      </c>
      <c r="AQ147" s="155" t="e">
        <f t="shared" ca="1" si="60"/>
        <v>#VALUE!</v>
      </c>
      <c r="AR147" s="161">
        <f t="shared" ca="1" si="61"/>
        <v>0</v>
      </c>
      <c r="AS147" s="161" t="e">
        <f t="shared" ca="1" si="73"/>
        <v>#VALUE!</v>
      </c>
    </row>
    <row r="148" spans="1:45" ht="12.75" customHeight="1" outlineLevel="1" x14ac:dyDescent="0.3">
      <c r="A148" s="35" t="str">
        <f t="shared" si="74"/>
        <v/>
      </c>
      <c r="B148" s="35" t="str">
        <f t="shared" si="62"/>
        <v/>
      </c>
      <c r="C148" s="152" t="str">
        <f t="shared" si="63"/>
        <v/>
      </c>
      <c r="D148" s="153" t="str">
        <f t="shared" si="45"/>
        <v/>
      </c>
      <c r="E148" s="154" t="str">
        <f t="shared" si="75"/>
        <v/>
      </c>
      <c r="F148" s="154" t="str">
        <f t="shared" si="76"/>
        <v/>
      </c>
      <c r="G148" s="155" t="str">
        <f t="shared" si="77"/>
        <v/>
      </c>
      <c r="H148" s="156" t="str">
        <f t="shared" si="64"/>
        <v/>
      </c>
      <c r="I148" s="154" t="str">
        <f t="shared" si="78"/>
        <v/>
      </c>
      <c r="J148" s="157" t="str">
        <f t="shared" si="79"/>
        <v/>
      </c>
      <c r="K148" s="158" t="str">
        <f t="shared" si="46"/>
        <v/>
      </c>
      <c r="L148" s="159" t="str">
        <f t="shared" si="47"/>
        <v/>
      </c>
      <c r="M148" s="159" t="str">
        <f t="shared" si="48"/>
        <v/>
      </c>
      <c r="N148" s="159" t="str">
        <f t="shared" si="49"/>
        <v/>
      </c>
      <c r="O148" s="160" t="str">
        <f t="shared" si="50"/>
        <v/>
      </c>
      <c r="P148" s="161" t="str">
        <f t="shared" si="51"/>
        <v/>
      </c>
      <c r="Q148" s="161" t="str">
        <f t="shared" si="80"/>
        <v/>
      </c>
      <c r="R148" s="161"/>
      <c r="S148" s="161" t="str">
        <f t="shared" si="65"/>
        <v/>
      </c>
      <c r="T148" s="161" t="str">
        <f t="shared" si="52"/>
        <v/>
      </c>
      <c r="U148" s="161" t="str">
        <f t="shared" si="53"/>
        <v/>
      </c>
      <c r="V148" s="162" t="str">
        <f t="shared" si="66"/>
        <v/>
      </c>
      <c r="W148" s="157" t="str">
        <f t="shared" si="54"/>
        <v/>
      </c>
      <c r="X148" s="157" t="str">
        <f t="shared" si="55"/>
        <v/>
      </c>
      <c r="Y148" s="157"/>
      <c r="Z148" s="157">
        <f t="shared" si="56"/>
        <v>0</v>
      </c>
      <c r="AA148" s="161" t="str">
        <f t="shared" si="67"/>
        <v/>
      </c>
      <c r="AB148" s="161" t="str">
        <f t="shared" si="57"/>
        <v/>
      </c>
      <c r="AC148" s="163">
        <f t="shared" si="57"/>
        <v>0</v>
      </c>
      <c r="AD148" s="163" t="str">
        <f t="shared" si="57"/>
        <v/>
      </c>
      <c r="AE148" s="161" t="str">
        <f t="shared" si="58"/>
        <v/>
      </c>
      <c r="AF148" s="164">
        <f t="shared" si="68"/>
        <v>0</v>
      </c>
      <c r="AG148" s="165">
        <f t="shared" si="82"/>
        <v>0</v>
      </c>
      <c r="AH148" s="161">
        <f t="shared" si="83"/>
        <v>0</v>
      </c>
      <c r="AI148" s="33"/>
      <c r="AJ148" s="166">
        <f t="shared" si="69"/>
        <v>0</v>
      </c>
      <c r="AK148" s="167">
        <f t="shared" si="70"/>
        <v>0</v>
      </c>
      <c r="AL148" s="90"/>
      <c r="AM148" s="154" t="e">
        <f t="shared" si="71"/>
        <v>#VALUE!</v>
      </c>
      <c r="AN148" s="168" t="e">
        <f t="shared" si="59"/>
        <v>#VALUE!</v>
      </c>
      <c r="AO148" s="161" t="e">
        <f t="shared" ca="1" si="81"/>
        <v>#VALUE!</v>
      </c>
      <c r="AP148" s="161" t="e">
        <f t="shared" ca="1" si="72"/>
        <v>#VALUE!</v>
      </c>
      <c r="AQ148" s="155" t="e">
        <f t="shared" ca="1" si="60"/>
        <v>#VALUE!</v>
      </c>
      <c r="AR148" s="161">
        <f t="shared" ca="1" si="61"/>
        <v>0</v>
      </c>
      <c r="AS148" s="161" t="e">
        <f t="shared" ca="1" si="73"/>
        <v>#VALUE!</v>
      </c>
    </row>
    <row r="149" spans="1:45" ht="12.75" customHeight="1" outlineLevel="1" x14ac:dyDescent="0.3">
      <c r="A149" s="35" t="str">
        <f t="shared" si="74"/>
        <v/>
      </c>
      <c r="B149" s="35" t="str">
        <f t="shared" si="62"/>
        <v/>
      </c>
      <c r="C149" s="152" t="str">
        <f t="shared" si="63"/>
        <v/>
      </c>
      <c r="D149" s="153" t="str">
        <f t="shared" si="45"/>
        <v/>
      </c>
      <c r="E149" s="154" t="str">
        <f t="shared" si="75"/>
        <v/>
      </c>
      <c r="F149" s="154" t="str">
        <f t="shared" si="76"/>
        <v/>
      </c>
      <c r="G149" s="155" t="str">
        <f t="shared" si="77"/>
        <v/>
      </c>
      <c r="H149" s="156" t="str">
        <f t="shared" si="64"/>
        <v/>
      </c>
      <c r="I149" s="154" t="str">
        <f t="shared" si="78"/>
        <v/>
      </c>
      <c r="J149" s="157" t="str">
        <f t="shared" si="79"/>
        <v/>
      </c>
      <c r="K149" s="158" t="str">
        <f t="shared" si="46"/>
        <v/>
      </c>
      <c r="L149" s="159" t="str">
        <f t="shared" si="47"/>
        <v/>
      </c>
      <c r="M149" s="159" t="str">
        <f t="shared" si="48"/>
        <v/>
      </c>
      <c r="N149" s="159" t="str">
        <f t="shared" si="49"/>
        <v/>
      </c>
      <c r="O149" s="160" t="str">
        <f t="shared" si="50"/>
        <v/>
      </c>
      <c r="P149" s="161" t="str">
        <f t="shared" si="51"/>
        <v/>
      </c>
      <c r="Q149" s="161" t="str">
        <f t="shared" si="80"/>
        <v/>
      </c>
      <c r="R149" s="161"/>
      <c r="S149" s="161" t="str">
        <f t="shared" si="65"/>
        <v/>
      </c>
      <c r="T149" s="161" t="str">
        <f t="shared" si="52"/>
        <v/>
      </c>
      <c r="U149" s="161" t="str">
        <f t="shared" si="53"/>
        <v/>
      </c>
      <c r="V149" s="162" t="str">
        <f t="shared" si="66"/>
        <v/>
      </c>
      <c r="W149" s="157" t="str">
        <f t="shared" si="54"/>
        <v/>
      </c>
      <c r="X149" s="157" t="str">
        <f t="shared" si="55"/>
        <v/>
      </c>
      <c r="Y149" s="157"/>
      <c r="Z149" s="157">
        <f t="shared" si="56"/>
        <v>0</v>
      </c>
      <c r="AA149" s="161" t="str">
        <f t="shared" si="67"/>
        <v/>
      </c>
      <c r="AB149" s="161" t="str">
        <f t="shared" si="57"/>
        <v/>
      </c>
      <c r="AC149" s="163">
        <f t="shared" si="57"/>
        <v>0</v>
      </c>
      <c r="AD149" s="163" t="str">
        <f t="shared" si="57"/>
        <v/>
      </c>
      <c r="AE149" s="161" t="str">
        <f t="shared" si="58"/>
        <v/>
      </c>
      <c r="AF149" s="164">
        <f t="shared" si="68"/>
        <v>0</v>
      </c>
      <c r="AG149" s="165">
        <f t="shared" si="82"/>
        <v>0</v>
      </c>
      <c r="AH149" s="161">
        <f t="shared" si="83"/>
        <v>0</v>
      </c>
      <c r="AI149" s="33"/>
      <c r="AJ149" s="166">
        <f t="shared" si="69"/>
        <v>0</v>
      </c>
      <c r="AK149" s="167">
        <f t="shared" si="70"/>
        <v>0</v>
      </c>
      <c r="AL149" s="90"/>
      <c r="AM149" s="154" t="e">
        <f t="shared" si="71"/>
        <v>#VALUE!</v>
      </c>
      <c r="AN149" s="168" t="e">
        <f t="shared" si="59"/>
        <v>#VALUE!</v>
      </c>
      <c r="AO149" s="161" t="e">
        <f t="shared" ca="1" si="81"/>
        <v>#VALUE!</v>
      </c>
      <c r="AP149" s="161" t="e">
        <f t="shared" ca="1" si="72"/>
        <v>#VALUE!</v>
      </c>
      <c r="AQ149" s="155" t="e">
        <f t="shared" ca="1" si="60"/>
        <v>#VALUE!</v>
      </c>
      <c r="AR149" s="161">
        <f t="shared" ca="1" si="61"/>
        <v>0</v>
      </c>
      <c r="AS149" s="161" t="e">
        <f t="shared" ca="1" si="73"/>
        <v>#VALUE!</v>
      </c>
    </row>
    <row r="150" spans="1:45" ht="12.75" customHeight="1" outlineLevel="1" x14ac:dyDescent="0.3">
      <c r="A150" s="35" t="str">
        <f t="shared" si="74"/>
        <v/>
      </c>
      <c r="B150" s="35" t="str">
        <f t="shared" si="62"/>
        <v/>
      </c>
      <c r="C150" s="152" t="str">
        <f t="shared" si="63"/>
        <v/>
      </c>
      <c r="D150" s="153" t="str">
        <f t="shared" si="45"/>
        <v/>
      </c>
      <c r="E150" s="154" t="str">
        <f t="shared" si="75"/>
        <v/>
      </c>
      <c r="F150" s="154" t="str">
        <f t="shared" si="76"/>
        <v/>
      </c>
      <c r="G150" s="155" t="str">
        <f t="shared" si="77"/>
        <v/>
      </c>
      <c r="H150" s="156" t="str">
        <f t="shared" si="64"/>
        <v/>
      </c>
      <c r="I150" s="154" t="str">
        <f t="shared" si="78"/>
        <v/>
      </c>
      <c r="J150" s="157" t="str">
        <f t="shared" si="79"/>
        <v/>
      </c>
      <c r="K150" s="158" t="str">
        <f t="shared" si="46"/>
        <v/>
      </c>
      <c r="L150" s="159" t="str">
        <f t="shared" si="47"/>
        <v/>
      </c>
      <c r="M150" s="159" t="str">
        <f t="shared" si="48"/>
        <v/>
      </c>
      <c r="N150" s="159" t="str">
        <f t="shared" si="49"/>
        <v/>
      </c>
      <c r="O150" s="160" t="str">
        <f t="shared" si="50"/>
        <v/>
      </c>
      <c r="P150" s="161" t="str">
        <f t="shared" si="51"/>
        <v/>
      </c>
      <c r="Q150" s="161" t="str">
        <f t="shared" si="80"/>
        <v/>
      </c>
      <c r="R150" s="161"/>
      <c r="S150" s="161" t="str">
        <f t="shared" si="65"/>
        <v/>
      </c>
      <c r="T150" s="161" t="str">
        <f t="shared" si="52"/>
        <v/>
      </c>
      <c r="U150" s="161" t="str">
        <f t="shared" si="53"/>
        <v/>
      </c>
      <c r="V150" s="162" t="str">
        <f t="shared" si="66"/>
        <v/>
      </c>
      <c r="W150" s="157" t="str">
        <f t="shared" si="54"/>
        <v/>
      </c>
      <c r="X150" s="157" t="str">
        <f t="shared" si="55"/>
        <v/>
      </c>
      <c r="Y150" s="157"/>
      <c r="Z150" s="157">
        <f t="shared" si="56"/>
        <v>0</v>
      </c>
      <c r="AA150" s="161" t="str">
        <f t="shared" si="67"/>
        <v/>
      </c>
      <c r="AB150" s="161" t="str">
        <f t="shared" si="57"/>
        <v/>
      </c>
      <c r="AC150" s="163">
        <f t="shared" si="57"/>
        <v>0</v>
      </c>
      <c r="AD150" s="163" t="str">
        <f t="shared" si="57"/>
        <v/>
      </c>
      <c r="AE150" s="161" t="str">
        <f t="shared" si="58"/>
        <v/>
      </c>
      <c r="AF150" s="164">
        <f t="shared" si="68"/>
        <v>0</v>
      </c>
      <c r="AG150" s="165">
        <f t="shared" si="82"/>
        <v>0</v>
      </c>
      <c r="AH150" s="161">
        <f t="shared" si="83"/>
        <v>0</v>
      </c>
      <c r="AI150" s="33"/>
      <c r="AJ150" s="166">
        <f t="shared" si="69"/>
        <v>0</v>
      </c>
      <c r="AK150" s="167">
        <f t="shared" si="70"/>
        <v>0</v>
      </c>
      <c r="AL150" s="90"/>
      <c r="AM150" s="154" t="e">
        <f t="shared" si="71"/>
        <v>#VALUE!</v>
      </c>
      <c r="AN150" s="168" t="e">
        <f t="shared" si="59"/>
        <v>#VALUE!</v>
      </c>
      <c r="AO150" s="161" t="e">
        <f t="shared" ca="1" si="81"/>
        <v>#VALUE!</v>
      </c>
      <c r="AP150" s="161" t="e">
        <f t="shared" ca="1" si="72"/>
        <v>#VALUE!</v>
      </c>
      <c r="AQ150" s="155" t="e">
        <f t="shared" ca="1" si="60"/>
        <v>#VALUE!</v>
      </c>
      <c r="AR150" s="161">
        <f t="shared" ca="1" si="61"/>
        <v>0</v>
      </c>
      <c r="AS150" s="161" t="e">
        <f t="shared" ca="1" si="73"/>
        <v>#VALUE!</v>
      </c>
    </row>
    <row r="151" spans="1:45" ht="12.75" customHeight="1" outlineLevel="1" x14ac:dyDescent="0.3">
      <c r="A151" s="35" t="str">
        <f t="shared" si="74"/>
        <v/>
      </c>
      <c r="B151" s="35" t="str">
        <f t="shared" si="62"/>
        <v/>
      </c>
      <c r="C151" s="152" t="str">
        <f t="shared" si="63"/>
        <v/>
      </c>
      <c r="D151" s="153" t="str">
        <f t="shared" si="45"/>
        <v/>
      </c>
      <c r="E151" s="154" t="str">
        <f t="shared" si="75"/>
        <v/>
      </c>
      <c r="F151" s="154" t="str">
        <f t="shared" si="76"/>
        <v/>
      </c>
      <c r="G151" s="155" t="str">
        <f t="shared" si="77"/>
        <v/>
      </c>
      <c r="H151" s="156" t="str">
        <f t="shared" si="64"/>
        <v/>
      </c>
      <c r="I151" s="154" t="str">
        <f t="shared" si="78"/>
        <v/>
      </c>
      <c r="J151" s="157" t="str">
        <f t="shared" si="79"/>
        <v/>
      </c>
      <c r="K151" s="158" t="str">
        <f t="shared" si="46"/>
        <v/>
      </c>
      <c r="L151" s="159" t="str">
        <f t="shared" si="47"/>
        <v/>
      </c>
      <c r="M151" s="159" t="str">
        <f t="shared" si="48"/>
        <v/>
      </c>
      <c r="N151" s="159" t="str">
        <f t="shared" si="49"/>
        <v/>
      </c>
      <c r="O151" s="160" t="str">
        <f t="shared" si="50"/>
        <v/>
      </c>
      <c r="P151" s="161" t="str">
        <f t="shared" si="51"/>
        <v/>
      </c>
      <c r="Q151" s="161" t="str">
        <f t="shared" si="80"/>
        <v/>
      </c>
      <c r="R151" s="161"/>
      <c r="S151" s="161" t="str">
        <f t="shared" si="65"/>
        <v/>
      </c>
      <c r="T151" s="161" t="str">
        <f t="shared" si="52"/>
        <v/>
      </c>
      <c r="U151" s="161" t="str">
        <f t="shared" si="53"/>
        <v/>
      </c>
      <c r="V151" s="162" t="str">
        <f t="shared" si="66"/>
        <v/>
      </c>
      <c r="W151" s="157" t="str">
        <f t="shared" si="54"/>
        <v/>
      </c>
      <c r="X151" s="157" t="str">
        <f t="shared" si="55"/>
        <v/>
      </c>
      <c r="Y151" s="157"/>
      <c r="Z151" s="157">
        <f t="shared" si="56"/>
        <v>0</v>
      </c>
      <c r="AA151" s="161" t="str">
        <f t="shared" si="67"/>
        <v/>
      </c>
      <c r="AB151" s="161" t="str">
        <f t="shared" si="57"/>
        <v/>
      </c>
      <c r="AC151" s="163">
        <f t="shared" si="57"/>
        <v>0</v>
      </c>
      <c r="AD151" s="163" t="str">
        <f t="shared" si="57"/>
        <v/>
      </c>
      <c r="AE151" s="161" t="str">
        <f t="shared" si="58"/>
        <v/>
      </c>
      <c r="AF151" s="164">
        <f t="shared" si="68"/>
        <v>0</v>
      </c>
      <c r="AG151" s="165">
        <f t="shared" si="82"/>
        <v>0</v>
      </c>
      <c r="AH151" s="161">
        <f t="shared" si="83"/>
        <v>0</v>
      </c>
      <c r="AI151" s="33"/>
      <c r="AJ151" s="166">
        <f t="shared" si="69"/>
        <v>0</v>
      </c>
      <c r="AK151" s="167">
        <f t="shared" si="70"/>
        <v>0</v>
      </c>
      <c r="AL151" s="90"/>
      <c r="AM151" s="154" t="e">
        <f t="shared" si="71"/>
        <v>#VALUE!</v>
      </c>
      <c r="AN151" s="168" t="e">
        <f t="shared" si="59"/>
        <v>#VALUE!</v>
      </c>
      <c r="AO151" s="161" t="e">
        <f t="shared" ca="1" si="81"/>
        <v>#VALUE!</v>
      </c>
      <c r="AP151" s="161" t="e">
        <f t="shared" ca="1" si="72"/>
        <v>#VALUE!</v>
      </c>
      <c r="AQ151" s="155" t="e">
        <f t="shared" ca="1" si="60"/>
        <v>#VALUE!</v>
      </c>
      <c r="AR151" s="161">
        <f t="shared" ca="1" si="61"/>
        <v>0</v>
      </c>
      <c r="AS151" s="161" t="e">
        <f t="shared" ca="1" si="73"/>
        <v>#VALUE!</v>
      </c>
    </row>
    <row r="152" spans="1:45" ht="12.75" customHeight="1" outlineLevel="1" x14ac:dyDescent="0.3">
      <c r="A152" s="35" t="str">
        <f t="shared" si="74"/>
        <v/>
      </c>
      <c r="B152" s="35" t="str">
        <f t="shared" si="62"/>
        <v/>
      </c>
      <c r="C152" s="152" t="str">
        <f t="shared" si="63"/>
        <v/>
      </c>
      <c r="D152" s="153" t="str">
        <f t="shared" si="45"/>
        <v/>
      </c>
      <c r="E152" s="154" t="str">
        <f t="shared" si="75"/>
        <v/>
      </c>
      <c r="F152" s="154" t="str">
        <f t="shared" si="76"/>
        <v/>
      </c>
      <c r="G152" s="155" t="str">
        <f t="shared" si="77"/>
        <v/>
      </c>
      <c r="H152" s="156" t="str">
        <f t="shared" si="64"/>
        <v/>
      </c>
      <c r="I152" s="154" t="str">
        <f t="shared" si="78"/>
        <v/>
      </c>
      <c r="J152" s="157" t="str">
        <f t="shared" si="79"/>
        <v/>
      </c>
      <c r="K152" s="158" t="str">
        <f t="shared" si="46"/>
        <v/>
      </c>
      <c r="L152" s="159" t="str">
        <f t="shared" si="47"/>
        <v/>
      </c>
      <c r="M152" s="159" t="str">
        <f t="shared" si="48"/>
        <v/>
      </c>
      <c r="N152" s="159" t="str">
        <f t="shared" si="49"/>
        <v/>
      </c>
      <c r="O152" s="160" t="str">
        <f t="shared" si="50"/>
        <v/>
      </c>
      <c r="P152" s="161" t="str">
        <f t="shared" si="51"/>
        <v/>
      </c>
      <c r="Q152" s="161" t="str">
        <f t="shared" si="80"/>
        <v/>
      </c>
      <c r="R152" s="161"/>
      <c r="S152" s="161" t="str">
        <f t="shared" si="65"/>
        <v/>
      </c>
      <c r="T152" s="161" t="str">
        <f t="shared" si="52"/>
        <v/>
      </c>
      <c r="U152" s="161" t="str">
        <f t="shared" si="53"/>
        <v/>
      </c>
      <c r="V152" s="162" t="str">
        <f t="shared" si="66"/>
        <v/>
      </c>
      <c r="W152" s="157" t="str">
        <f t="shared" si="54"/>
        <v/>
      </c>
      <c r="X152" s="157" t="str">
        <f t="shared" si="55"/>
        <v/>
      </c>
      <c r="Y152" s="157"/>
      <c r="Z152" s="157">
        <f t="shared" si="56"/>
        <v>0</v>
      </c>
      <c r="AA152" s="161" t="str">
        <f t="shared" si="67"/>
        <v/>
      </c>
      <c r="AB152" s="161" t="str">
        <f t="shared" si="57"/>
        <v/>
      </c>
      <c r="AC152" s="163">
        <f t="shared" si="57"/>
        <v>0</v>
      </c>
      <c r="AD152" s="163" t="str">
        <f t="shared" si="57"/>
        <v/>
      </c>
      <c r="AE152" s="161" t="str">
        <f t="shared" si="58"/>
        <v/>
      </c>
      <c r="AF152" s="164">
        <f t="shared" si="68"/>
        <v>0</v>
      </c>
      <c r="AG152" s="165">
        <f t="shared" si="82"/>
        <v>0</v>
      </c>
      <c r="AH152" s="161">
        <f t="shared" si="83"/>
        <v>0</v>
      </c>
      <c r="AI152" s="33"/>
      <c r="AJ152" s="166">
        <f t="shared" si="69"/>
        <v>0</v>
      </c>
      <c r="AK152" s="167">
        <f t="shared" si="70"/>
        <v>0</v>
      </c>
      <c r="AL152" s="90"/>
      <c r="AM152" s="154" t="e">
        <f t="shared" si="71"/>
        <v>#VALUE!</v>
      </c>
      <c r="AN152" s="168" t="e">
        <f t="shared" si="59"/>
        <v>#VALUE!</v>
      </c>
      <c r="AO152" s="161" t="e">
        <f t="shared" ca="1" si="81"/>
        <v>#VALUE!</v>
      </c>
      <c r="AP152" s="161" t="e">
        <f t="shared" ca="1" si="72"/>
        <v>#VALUE!</v>
      </c>
      <c r="AQ152" s="155" t="e">
        <f t="shared" ca="1" si="60"/>
        <v>#VALUE!</v>
      </c>
      <c r="AR152" s="161">
        <f t="shared" ca="1" si="61"/>
        <v>0</v>
      </c>
      <c r="AS152" s="161" t="e">
        <f t="shared" ca="1" si="73"/>
        <v>#VALUE!</v>
      </c>
    </row>
    <row r="153" spans="1:45" ht="12.75" customHeight="1" outlineLevel="1" x14ac:dyDescent="0.3">
      <c r="A153" s="35" t="str">
        <f t="shared" si="74"/>
        <v/>
      </c>
      <c r="B153" s="35" t="str">
        <f t="shared" si="62"/>
        <v/>
      </c>
      <c r="C153" s="152" t="str">
        <f t="shared" si="63"/>
        <v/>
      </c>
      <c r="D153" s="153" t="str">
        <f t="shared" si="45"/>
        <v/>
      </c>
      <c r="E153" s="154" t="str">
        <f t="shared" si="75"/>
        <v/>
      </c>
      <c r="F153" s="154" t="str">
        <f t="shared" si="76"/>
        <v/>
      </c>
      <c r="G153" s="155" t="str">
        <f t="shared" si="77"/>
        <v/>
      </c>
      <c r="H153" s="156" t="str">
        <f t="shared" si="64"/>
        <v/>
      </c>
      <c r="I153" s="154" t="str">
        <f t="shared" si="78"/>
        <v/>
      </c>
      <c r="J153" s="157" t="str">
        <f t="shared" si="79"/>
        <v/>
      </c>
      <c r="K153" s="158" t="str">
        <f t="shared" si="46"/>
        <v/>
      </c>
      <c r="L153" s="159" t="str">
        <f t="shared" si="47"/>
        <v/>
      </c>
      <c r="M153" s="159" t="str">
        <f t="shared" si="48"/>
        <v/>
      </c>
      <c r="N153" s="159" t="str">
        <f t="shared" si="49"/>
        <v/>
      </c>
      <c r="O153" s="160" t="str">
        <f t="shared" si="50"/>
        <v/>
      </c>
      <c r="P153" s="161" t="str">
        <f t="shared" si="51"/>
        <v/>
      </c>
      <c r="Q153" s="161" t="str">
        <f t="shared" si="80"/>
        <v/>
      </c>
      <c r="R153" s="161"/>
      <c r="S153" s="161" t="str">
        <f t="shared" si="65"/>
        <v/>
      </c>
      <c r="T153" s="161" t="str">
        <f t="shared" si="52"/>
        <v/>
      </c>
      <c r="U153" s="161" t="str">
        <f t="shared" si="53"/>
        <v/>
      </c>
      <c r="V153" s="162" t="str">
        <f t="shared" si="66"/>
        <v/>
      </c>
      <c r="W153" s="157" t="str">
        <f t="shared" si="54"/>
        <v/>
      </c>
      <c r="X153" s="157" t="str">
        <f t="shared" si="55"/>
        <v/>
      </c>
      <c r="Y153" s="157"/>
      <c r="Z153" s="157">
        <f t="shared" si="56"/>
        <v>0</v>
      </c>
      <c r="AA153" s="161" t="str">
        <f t="shared" si="67"/>
        <v/>
      </c>
      <c r="AB153" s="161" t="str">
        <f t="shared" si="57"/>
        <v/>
      </c>
      <c r="AC153" s="163">
        <f t="shared" si="57"/>
        <v>0</v>
      </c>
      <c r="AD153" s="163" t="str">
        <f t="shared" si="57"/>
        <v/>
      </c>
      <c r="AE153" s="161" t="str">
        <f t="shared" si="58"/>
        <v/>
      </c>
      <c r="AF153" s="164">
        <f t="shared" si="68"/>
        <v>0</v>
      </c>
      <c r="AG153" s="165">
        <f t="shared" si="82"/>
        <v>0</v>
      </c>
      <c r="AH153" s="161">
        <f t="shared" si="83"/>
        <v>0</v>
      </c>
      <c r="AI153" s="33"/>
      <c r="AJ153" s="166">
        <f t="shared" si="69"/>
        <v>0</v>
      </c>
      <c r="AK153" s="167">
        <f t="shared" si="70"/>
        <v>0</v>
      </c>
      <c r="AL153" s="90"/>
      <c r="AM153" s="154" t="e">
        <f t="shared" si="71"/>
        <v>#VALUE!</v>
      </c>
      <c r="AN153" s="168" t="e">
        <f t="shared" si="59"/>
        <v>#VALUE!</v>
      </c>
      <c r="AO153" s="161" t="e">
        <f t="shared" ca="1" si="81"/>
        <v>#VALUE!</v>
      </c>
      <c r="AP153" s="161" t="e">
        <f t="shared" ca="1" si="72"/>
        <v>#VALUE!</v>
      </c>
      <c r="AQ153" s="155" t="e">
        <f t="shared" ca="1" si="60"/>
        <v>#VALUE!</v>
      </c>
      <c r="AR153" s="161">
        <f t="shared" ca="1" si="61"/>
        <v>0</v>
      </c>
      <c r="AS153" s="161" t="e">
        <f t="shared" ca="1" si="73"/>
        <v>#VALUE!</v>
      </c>
    </row>
    <row r="154" spans="1:45" ht="12.75" customHeight="1" outlineLevel="1" x14ac:dyDescent="0.3">
      <c r="A154" s="35" t="str">
        <f t="shared" si="74"/>
        <v/>
      </c>
      <c r="B154" s="35" t="str">
        <f t="shared" si="62"/>
        <v/>
      </c>
      <c r="C154" s="152" t="str">
        <f t="shared" si="63"/>
        <v/>
      </c>
      <c r="D154" s="153" t="str">
        <f t="shared" si="45"/>
        <v/>
      </c>
      <c r="E154" s="154" t="str">
        <f t="shared" si="75"/>
        <v/>
      </c>
      <c r="F154" s="154" t="str">
        <f t="shared" si="76"/>
        <v/>
      </c>
      <c r="G154" s="155" t="str">
        <f t="shared" si="77"/>
        <v/>
      </c>
      <c r="H154" s="156" t="str">
        <f t="shared" si="64"/>
        <v/>
      </c>
      <c r="I154" s="154" t="str">
        <f t="shared" si="78"/>
        <v/>
      </c>
      <c r="J154" s="157" t="str">
        <f t="shared" si="79"/>
        <v/>
      </c>
      <c r="K154" s="158" t="str">
        <f t="shared" si="46"/>
        <v/>
      </c>
      <c r="L154" s="159" t="str">
        <f t="shared" si="47"/>
        <v/>
      </c>
      <c r="M154" s="159" t="str">
        <f t="shared" si="48"/>
        <v/>
      </c>
      <c r="N154" s="159" t="str">
        <f t="shared" si="49"/>
        <v/>
      </c>
      <c r="O154" s="160" t="str">
        <f t="shared" si="50"/>
        <v/>
      </c>
      <c r="P154" s="161" t="str">
        <f t="shared" si="51"/>
        <v/>
      </c>
      <c r="Q154" s="161" t="str">
        <f t="shared" si="80"/>
        <v/>
      </c>
      <c r="R154" s="161"/>
      <c r="S154" s="161" t="str">
        <f t="shared" si="65"/>
        <v/>
      </c>
      <c r="T154" s="161" t="str">
        <f t="shared" si="52"/>
        <v/>
      </c>
      <c r="U154" s="161" t="str">
        <f t="shared" si="53"/>
        <v/>
      </c>
      <c r="V154" s="162" t="str">
        <f t="shared" si="66"/>
        <v/>
      </c>
      <c r="W154" s="157" t="str">
        <f t="shared" si="54"/>
        <v/>
      </c>
      <c r="X154" s="157" t="str">
        <f t="shared" si="55"/>
        <v/>
      </c>
      <c r="Y154" s="157"/>
      <c r="Z154" s="157">
        <f t="shared" si="56"/>
        <v>0</v>
      </c>
      <c r="AA154" s="161" t="str">
        <f t="shared" si="67"/>
        <v/>
      </c>
      <c r="AB154" s="161" t="str">
        <f t="shared" si="57"/>
        <v/>
      </c>
      <c r="AC154" s="163">
        <f t="shared" si="57"/>
        <v>0</v>
      </c>
      <c r="AD154" s="163" t="str">
        <f t="shared" si="57"/>
        <v/>
      </c>
      <c r="AE154" s="161" t="str">
        <f t="shared" si="58"/>
        <v/>
      </c>
      <c r="AF154" s="164">
        <f t="shared" si="68"/>
        <v>0</v>
      </c>
      <c r="AG154" s="165">
        <f t="shared" si="82"/>
        <v>0</v>
      </c>
      <c r="AH154" s="161">
        <f t="shared" si="83"/>
        <v>0</v>
      </c>
      <c r="AI154" s="33"/>
      <c r="AJ154" s="166">
        <f t="shared" si="69"/>
        <v>0</v>
      </c>
      <c r="AK154" s="167">
        <f t="shared" si="70"/>
        <v>0</v>
      </c>
      <c r="AL154" s="90"/>
      <c r="AM154" s="154" t="e">
        <f t="shared" si="71"/>
        <v>#VALUE!</v>
      </c>
      <c r="AN154" s="168" t="e">
        <f t="shared" si="59"/>
        <v>#VALUE!</v>
      </c>
      <c r="AO154" s="161" t="e">
        <f t="shared" ca="1" si="81"/>
        <v>#VALUE!</v>
      </c>
      <c r="AP154" s="161" t="e">
        <f t="shared" ca="1" si="72"/>
        <v>#VALUE!</v>
      </c>
      <c r="AQ154" s="155" t="e">
        <f t="shared" ca="1" si="60"/>
        <v>#VALUE!</v>
      </c>
      <c r="AR154" s="161">
        <f t="shared" ca="1" si="61"/>
        <v>0</v>
      </c>
      <c r="AS154" s="161" t="e">
        <f t="shared" ca="1" si="73"/>
        <v>#VALUE!</v>
      </c>
    </row>
    <row r="155" spans="1:45" ht="12.75" customHeight="1" outlineLevel="1" x14ac:dyDescent="0.3">
      <c r="A155" s="35" t="str">
        <f t="shared" si="74"/>
        <v/>
      </c>
      <c r="B155" s="35" t="str">
        <f t="shared" si="62"/>
        <v/>
      </c>
      <c r="C155" s="152" t="str">
        <f t="shared" si="63"/>
        <v/>
      </c>
      <c r="D155" s="153" t="str">
        <f t="shared" si="45"/>
        <v/>
      </c>
      <c r="E155" s="154" t="str">
        <f t="shared" si="75"/>
        <v/>
      </c>
      <c r="F155" s="154" t="str">
        <f t="shared" si="76"/>
        <v/>
      </c>
      <c r="G155" s="155" t="str">
        <f t="shared" si="77"/>
        <v/>
      </c>
      <c r="H155" s="156" t="str">
        <f t="shared" si="64"/>
        <v/>
      </c>
      <c r="I155" s="154" t="str">
        <f t="shared" si="78"/>
        <v/>
      </c>
      <c r="J155" s="157" t="str">
        <f t="shared" si="79"/>
        <v/>
      </c>
      <c r="K155" s="158" t="str">
        <f t="shared" si="46"/>
        <v/>
      </c>
      <c r="L155" s="159" t="str">
        <f t="shared" si="47"/>
        <v/>
      </c>
      <c r="M155" s="159" t="str">
        <f t="shared" si="48"/>
        <v/>
      </c>
      <c r="N155" s="159" t="str">
        <f t="shared" si="49"/>
        <v/>
      </c>
      <c r="O155" s="160" t="str">
        <f t="shared" si="50"/>
        <v/>
      </c>
      <c r="P155" s="161" t="str">
        <f t="shared" si="51"/>
        <v/>
      </c>
      <c r="Q155" s="161" t="str">
        <f t="shared" si="80"/>
        <v/>
      </c>
      <c r="R155" s="161"/>
      <c r="S155" s="161" t="str">
        <f t="shared" si="65"/>
        <v/>
      </c>
      <c r="T155" s="161" t="str">
        <f t="shared" si="52"/>
        <v/>
      </c>
      <c r="U155" s="161" t="str">
        <f t="shared" si="53"/>
        <v/>
      </c>
      <c r="V155" s="162" t="str">
        <f t="shared" si="66"/>
        <v/>
      </c>
      <c r="W155" s="157" t="str">
        <f t="shared" si="54"/>
        <v/>
      </c>
      <c r="X155" s="157" t="str">
        <f t="shared" si="55"/>
        <v/>
      </c>
      <c r="Y155" s="157"/>
      <c r="Z155" s="157">
        <f t="shared" si="56"/>
        <v>0</v>
      </c>
      <c r="AA155" s="161" t="str">
        <f t="shared" si="67"/>
        <v/>
      </c>
      <c r="AB155" s="161" t="str">
        <f t="shared" si="57"/>
        <v/>
      </c>
      <c r="AC155" s="163">
        <f t="shared" si="57"/>
        <v>0</v>
      </c>
      <c r="AD155" s="163" t="str">
        <f t="shared" si="57"/>
        <v/>
      </c>
      <c r="AE155" s="161" t="str">
        <f t="shared" si="58"/>
        <v/>
      </c>
      <c r="AF155" s="164">
        <f t="shared" si="68"/>
        <v>0</v>
      </c>
      <c r="AG155" s="165">
        <f t="shared" si="82"/>
        <v>0</v>
      </c>
      <c r="AH155" s="161">
        <f t="shared" si="83"/>
        <v>0</v>
      </c>
      <c r="AI155" s="33"/>
      <c r="AJ155" s="166">
        <f t="shared" si="69"/>
        <v>0</v>
      </c>
      <c r="AK155" s="167">
        <f t="shared" si="70"/>
        <v>0</v>
      </c>
      <c r="AL155" s="90"/>
      <c r="AM155" s="154" t="e">
        <f t="shared" si="71"/>
        <v>#VALUE!</v>
      </c>
      <c r="AN155" s="168" t="e">
        <f t="shared" si="59"/>
        <v>#VALUE!</v>
      </c>
      <c r="AO155" s="161" t="e">
        <f t="shared" ca="1" si="81"/>
        <v>#VALUE!</v>
      </c>
      <c r="AP155" s="161" t="e">
        <f t="shared" ca="1" si="72"/>
        <v>#VALUE!</v>
      </c>
      <c r="AQ155" s="155" t="e">
        <f t="shared" ca="1" si="60"/>
        <v>#VALUE!</v>
      </c>
      <c r="AR155" s="161">
        <f t="shared" ca="1" si="61"/>
        <v>0</v>
      </c>
      <c r="AS155" s="161" t="e">
        <f t="shared" ca="1" si="73"/>
        <v>#VALUE!</v>
      </c>
    </row>
    <row r="156" spans="1:45" ht="12.75" customHeight="1" outlineLevel="1" x14ac:dyDescent="0.3">
      <c r="A156" s="35" t="str">
        <f t="shared" si="74"/>
        <v/>
      </c>
      <c r="B156" s="35" t="str">
        <f t="shared" si="62"/>
        <v/>
      </c>
      <c r="C156" s="152" t="str">
        <f t="shared" si="63"/>
        <v/>
      </c>
      <c r="D156" s="153" t="str">
        <f t="shared" si="45"/>
        <v/>
      </c>
      <c r="E156" s="154" t="str">
        <f t="shared" si="75"/>
        <v/>
      </c>
      <c r="F156" s="154" t="str">
        <f t="shared" si="76"/>
        <v/>
      </c>
      <c r="G156" s="155" t="str">
        <f t="shared" si="77"/>
        <v/>
      </c>
      <c r="H156" s="156" t="str">
        <f t="shared" si="64"/>
        <v/>
      </c>
      <c r="I156" s="154" t="str">
        <f t="shared" si="78"/>
        <v/>
      </c>
      <c r="J156" s="157" t="str">
        <f t="shared" si="79"/>
        <v/>
      </c>
      <c r="K156" s="158" t="str">
        <f t="shared" si="46"/>
        <v/>
      </c>
      <c r="L156" s="159" t="str">
        <f t="shared" si="47"/>
        <v/>
      </c>
      <c r="M156" s="159" t="str">
        <f t="shared" si="48"/>
        <v/>
      </c>
      <c r="N156" s="159" t="str">
        <f t="shared" si="49"/>
        <v/>
      </c>
      <c r="O156" s="160" t="str">
        <f t="shared" si="50"/>
        <v/>
      </c>
      <c r="P156" s="161" t="str">
        <f t="shared" si="51"/>
        <v/>
      </c>
      <c r="Q156" s="161" t="str">
        <f t="shared" si="80"/>
        <v/>
      </c>
      <c r="R156" s="161"/>
      <c r="S156" s="161" t="str">
        <f t="shared" si="65"/>
        <v/>
      </c>
      <c r="T156" s="161" t="str">
        <f t="shared" si="52"/>
        <v/>
      </c>
      <c r="U156" s="161" t="str">
        <f t="shared" si="53"/>
        <v/>
      </c>
      <c r="V156" s="162" t="str">
        <f t="shared" si="66"/>
        <v/>
      </c>
      <c r="W156" s="157" t="str">
        <f t="shared" si="54"/>
        <v/>
      </c>
      <c r="X156" s="157" t="str">
        <f t="shared" si="55"/>
        <v/>
      </c>
      <c r="Y156" s="157"/>
      <c r="Z156" s="157">
        <f t="shared" si="56"/>
        <v>0</v>
      </c>
      <c r="AA156" s="161" t="str">
        <f t="shared" si="67"/>
        <v/>
      </c>
      <c r="AB156" s="161" t="str">
        <f t="shared" si="57"/>
        <v/>
      </c>
      <c r="AC156" s="163">
        <f t="shared" si="57"/>
        <v>0</v>
      </c>
      <c r="AD156" s="163" t="str">
        <f t="shared" si="57"/>
        <v/>
      </c>
      <c r="AE156" s="161" t="str">
        <f t="shared" si="58"/>
        <v/>
      </c>
      <c r="AF156" s="164">
        <f t="shared" si="68"/>
        <v>0</v>
      </c>
      <c r="AG156" s="165">
        <f t="shared" si="82"/>
        <v>0</v>
      </c>
      <c r="AH156" s="161">
        <f t="shared" si="83"/>
        <v>0</v>
      </c>
      <c r="AI156" s="33"/>
      <c r="AJ156" s="166">
        <f t="shared" si="69"/>
        <v>0</v>
      </c>
      <c r="AK156" s="167">
        <f t="shared" si="70"/>
        <v>0</v>
      </c>
      <c r="AL156" s="90"/>
      <c r="AM156" s="154" t="e">
        <f t="shared" si="71"/>
        <v>#VALUE!</v>
      </c>
      <c r="AN156" s="168" t="e">
        <f t="shared" si="59"/>
        <v>#VALUE!</v>
      </c>
      <c r="AO156" s="161" t="e">
        <f t="shared" ca="1" si="81"/>
        <v>#VALUE!</v>
      </c>
      <c r="AP156" s="161" t="e">
        <f t="shared" ca="1" si="72"/>
        <v>#VALUE!</v>
      </c>
      <c r="AQ156" s="155" t="e">
        <f t="shared" ca="1" si="60"/>
        <v>#VALUE!</v>
      </c>
      <c r="AR156" s="161">
        <f t="shared" ca="1" si="61"/>
        <v>0</v>
      </c>
      <c r="AS156" s="161" t="e">
        <f t="shared" ca="1" si="73"/>
        <v>#VALUE!</v>
      </c>
    </row>
    <row r="157" spans="1:45" ht="12.75" customHeight="1" outlineLevel="1" x14ac:dyDescent="0.3">
      <c r="A157" s="35" t="str">
        <f t="shared" si="74"/>
        <v/>
      </c>
      <c r="B157" s="35" t="str">
        <f t="shared" si="62"/>
        <v/>
      </c>
      <c r="C157" s="152" t="str">
        <f t="shared" si="63"/>
        <v/>
      </c>
      <c r="D157" s="153" t="str">
        <f t="shared" si="45"/>
        <v/>
      </c>
      <c r="E157" s="154" t="str">
        <f t="shared" si="75"/>
        <v/>
      </c>
      <c r="F157" s="154" t="str">
        <f t="shared" si="76"/>
        <v/>
      </c>
      <c r="G157" s="155" t="str">
        <f t="shared" si="77"/>
        <v/>
      </c>
      <c r="H157" s="156" t="str">
        <f t="shared" si="64"/>
        <v/>
      </c>
      <c r="I157" s="154" t="str">
        <f t="shared" si="78"/>
        <v/>
      </c>
      <c r="J157" s="157" t="str">
        <f t="shared" si="79"/>
        <v/>
      </c>
      <c r="K157" s="158" t="str">
        <f t="shared" si="46"/>
        <v/>
      </c>
      <c r="L157" s="159" t="str">
        <f t="shared" si="47"/>
        <v/>
      </c>
      <c r="M157" s="159" t="str">
        <f t="shared" si="48"/>
        <v/>
      </c>
      <c r="N157" s="159" t="str">
        <f t="shared" si="49"/>
        <v/>
      </c>
      <c r="O157" s="160" t="str">
        <f t="shared" si="50"/>
        <v/>
      </c>
      <c r="P157" s="161" t="str">
        <f t="shared" si="51"/>
        <v/>
      </c>
      <c r="Q157" s="161" t="str">
        <f t="shared" si="80"/>
        <v/>
      </c>
      <c r="R157" s="161"/>
      <c r="S157" s="161" t="str">
        <f t="shared" si="65"/>
        <v/>
      </c>
      <c r="T157" s="161" t="str">
        <f t="shared" si="52"/>
        <v/>
      </c>
      <c r="U157" s="161" t="str">
        <f t="shared" si="53"/>
        <v/>
      </c>
      <c r="V157" s="162" t="str">
        <f t="shared" si="66"/>
        <v/>
      </c>
      <c r="W157" s="157" t="str">
        <f t="shared" si="54"/>
        <v/>
      </c>
      <c r="X157" s="157" t="str">
        <f t="shared" si="55"/>
        <v/>
      </c>
      <c r="Y157" s="157"/>
      <c r="Z157" s="157">
        <f t="shared" si="56"/>
        <v>0</v>
      </c>
      <c r="AA157" s="161" t="str">
        <f t="shared" si="67"/>
        <v/>
      </c>
      <c r="AB157" s="161" t="str">
        <f t="shared" si="57"/>
        <v/>
      </c>
      <c r="AC157" s="163">
        <f t="shared" si="57"/>
        <v>0</v>
      </c>
      <c r="AD157" s="163" t="str">
        <f t="shared" si="57"/>
        <v/>
      </c>
      <c r="AE157" s="161" t="str">
        <f t="shared" si="58"/>
        <v/>
      </c>
      <c r="AF157" s="164">
        <f t="shared" si="68"/>
        <v>0</v>
      </c>
      <c r="AG157" s="165">
        <f t="shared" si="82"/>
        <v>0</v>
      </c>
      <c r="AH157" s="161">
        <f t="shared" si="83"/>
        <v>0</v>
      </c>
      <c r="AI157" s="33"/>
      <c r="AJ157" s="166">
        <f t="shared" si="69"/>
        <v>0</v>
      </c>
      <c r="AK157" s="167">
        <f t="shared" si="70"/>
        <v>0</v>
      </c>
      <c r="AL157" s="90"/>
      <c r="AM157" s="154" t="e">
        <f t="shared" si="71"/>
        <v>#VALUE!</v>
      </c>
      <c r="AN157" s="168" t="e">
        <f t="shared" si="59"/>
        <v>#VALUE!</v>
      </c>
      <c r="AO157" s="161" t="e">
        <f t="shared" ca="1" si="81"/>
        <v>#VALUE!</v>
      </c>
      <c r="AP157" s="161" t="e">
        <f t="shared" ca="1" si="72"/>
        <v>#VALUE!</v>
      </c>
      <c r="AQ157" s="155" t="e">
        <f t="shared" ca="1" si="60"/>
        <v>#VALUE!</v>
      </c>
      <c r="AR157" s="161">
        <f t="shared" ca="1" si="61"/>
        <v>0</v>
      </c>
      <c r="AS157" s="161" t="e">
        <f t="shared" ca="1" si="73"/>
        <v>#VALUE!</v>
      </c>
    </row>
    <row r="158" spans="1:45" ht="12.75" customHeight="1" outlineLevel="1" x14ac:dyDescent="0.3">
      <c r="A158" s="35" t="str">
        <f t="shared" si="74"/>
        <v/>
      </c>
      <c r="B158" s="35" t="str">
        <f t="shared" si="62"/>
        <v/>
      </c>
      <c r="C158" s="152" t="str">
        <f t="shared" si="63"/>
        <v/>
      </c>
      <c r="D158" s="153" t="str">
        <f t="shared" si="45"/>
        <v/>
      </c>
      <c r="E158" s="154" t="str">
        <f t="shared" si="75"/>
        <v/>
      </c>
      <c r="F158" s="154" t="str">
        <f t="shared" si="76"/>
        <v/>
      </c>
      <c r="G158" s="155" t="str">
        <f t="shared" si="77"/>
        <v/>
      </c>
      <c r="H158" s="156" t="str">
        <f t="shared" si="64"/>
        <v/>
      </c>
      <c r="I158" s="154" t="str">
        <f t="shared" si="78"/>
        <v/>
      </c>
      <c r="J158" s="157" t="str">
        <f t="shared" si="79"/>
        <v/>
      </c>
      <c r="K158" s="158" t="str">
        <f t="shared" si="46"/>
        <v/>
      </c>
      <c r="L158" s="159" t="str">
        <f t="shared" si="47"/>
        <v/>
      </c>
      <c r="M158" s="159" t="str">
        <f t="shared" si="48"/>
        <v/>
      </c>
      <c r="N158" s="159" t="str">
        <f t="shared" si="49"/>
        <v/>
      </c>
      <c r="O158" s="160" t="str">
        <f t="shared" si="50"/>
        <v/>
      </c>
      <c r="P158" s="161" t="str">
        <f t="shared" si="51"/>
        <v/>
      </c>
      <c r="Q158" s="161" t="str">
        <f t="shared" si="80"/>
        <v/>
      </c>
      <c r="R158" s="161"/>
      <c r="S158" s="161" t="str">
        <f t="shared" si="65"/>
        <v/>
      </c>
      <c r="T158" s="161" t="str">
        <f t="shared" si="52"/>
        <v/>
      </c>
      <c r="U158" s="161" t="str">
        <f t="shared" si="53"/>
        <v/>
      </c>
      <c r="V158" s="162" t="str">
        <f t="shared" si="66"/>
        <v/>
      </c>
      <c r="W158" s="157" t="str">
        <f t="shared" si="54"/>
        <v/>
      </c>
      <c r="X158" s="157" t="str">
        <f t="shared" si="55"/>
        <v/>
      </c>
      <c r="Y158" s="157"/>
      <c r="Z158" s="157">
        <f t="shared" si="56"/>
        <v>0</v>
      </c>
      <c r="AA158" s="161" t="str">
        <f t="shared" si="67"/>
        <v/>
      </c>
      <c r="AB158" s="161" t="str">
        <f t="shared" si="57"/>
        <v/>
      </c>
      <c r="AC158" s="163">
        <f t="shared" si="57"/>
        <v>0</v>
      </c>
      <c r="AD158" s="163" t="str">
        <f t="shared" si="57"/>
        <v/>
      </c>
      <c r="AE158" s="161" t="str">
        <f t="shared" si="58"/>
        <v/>
      </c>
      <c r="AF158" s="164">
        <f t="shared" si="68"/>
        <v>0</v>
      </c>
      <c r="AG158" s="165">
        <f t="shared" si="82"/>
        <v>0</v>
      </c>
      <c r="AH158" s="161">
        <f t="shared" si="83"/>
        <v>0</v>
      </c>
      <c r="AI158" s="33"/>
      <c r="AJ158" s="166">
        <f t="shared" si="69"/>
        <v>0</v>
      </c>
      <c r="AK158" s="167">
        <f t="shared" si="70"/>
        <v>0</v>
      </c>
      <c r="AL158" s="90"/>
      <c r="AM158" s="154" t="e">
        <f t="shared" si="71"/>
        <v>#VALUE!</v>
      </c>
      <c r="AN158" s="168" t="e">
        <f t="shared" si="59"/>
        <v>#VALUE!</v>
      </c>
      <c r="AO158" s="161" t="e">
        <f t="shared" ca="1" si="81"/>
        <v>#VALUE!</v>
      </c>
      <c r="AP158" s="161" t="e">
        <f t="shared" ca="1" si="72"/>
        <v>#VALUE!</v>
      </c>
      <c r="AQ158" s="155" t="e">
        <f t="shared" ca="1" si="60"/>
        <v>#VALUE!</v>
      </c>
      <c r="AR158" s="161">
        <f t="shared" ca="1" si="61"/>
        <v>0</v>
      </c>
      <c r="AS158" s="161" t="e">
        <f t="shared" ca="1" si="73"/>
        <v>#VALUE!</v>
      </c>
    </row>
    <row r="159" spans="1:45" ht="12.75" customHeight="1" outlineLevel="1" x14ac:dyDescent="0.3">
      <c r="A159" s="35" t="str">
        <f t="shared" si="74"/>
        <v/>
      </c>
      <c r="B159" s="35" t="str">
        <f t="shared" si="62"/>
        <v/>
      </c>
      <c r="C159" s="152" t="str">
        <f t="shared" si="63"/>
        <v/>
      </c>
      <c r="D159" s="153" t="str">
        <f t="shared" si="45"/>
        <v/>
      </c>
      <c r="E159" s="154" t="str">
        <f t="shared" si="75"/>
        <v/>
      </c>
      <c r="F159" s="154" t="str">
        <f t="shared" si="76"/>
        <v/>
      </c>
      <c r="G159" s="155" t="str">
        <f t="shared" si="77"/>
        <v/>
      </c>
      <c r="H159" s="156" t="str">
        <f t="shared" si="64"/>
        <v/>
      </c>
      <c r="I159" s="154" t="str">
        <f t="shared" si="78"/>
        <v/>
      </c>
      <c r="J159" s="157" t="str">
        <f t="shared" si="79"/>
        <v/>
      </c>
      <c r="K159" s="158" t="str">
        <f t="shared" si="46"/>
        <v/>
      </c>
      <c r="L159" s="159" t="str">
        <f t="shared" si="47"/>
        <v/>
      </c>
      <c r="M159" s="159" t="str">
        <f t="shared" si="48"/>
        <v/>
      </c>
      <c r="N159" s="159" t="str">
        <f t="shared" si="49"/>
        <v/>
      </c>
      <c r="O159" s="160" t="str">
        <f t="shared" si="50"/>
        <v/>
      </c>
      <c r="P159" s="161" t="str">
        <f t="shared" si="51"/>
        <v/>
      </c>
      <c r="Q159" s="161" t="str">
        <f t="shared" si="80"/>
        <v/>
      </c>
      <c r="R159" s="161"/>
      <c r="S159" s="161" t="str">
        <f t="shared" si="65"/>
        <v/>
      </c>
      <c r="T159" s="161" t="str">
        <f t="shared" si="52"/>
        <v/>
      </c>
      <c r="U159" s="161" t="str">
        <f t="shared" si="53"/>
        <v/>
      </c>
      <c r="V159" s="162" t="str">
        <f t="shared" si="66"/>
        <v/>
      </c>
      <c r="W159" s="157" t="str">
        <f t="shared" si="54"/>
        <v/>
      </c>
      <c r="X159" s="157" t="str">
        <f t="shared" si="55"/>
        <v/>
      </c>
      <c r="Y159" s="157"/>
      <c r="Z159" s="157">
        <f t="shared" si="56"/>
        <v>0</v>
      </c>
      <c r="AA159" s="161" t="str">
        <f t="shared" si="67"/>
        <v/>
      </c>
      <c r="AB159" s="161" t="str">
        <f t="shared" si="57"/>
        <v/>
      </c>
      <c r="AC159" s="163">
        <f t="shared" si="57"/>
        <v>0</v>
      </c>
      <c r="AD159" s="163" t="str">
        <f t="shared" si="57"/>
        <v/>
      </c>
      <c r="AE159" s="161" t="str">
        <f t="shared" si="58"/>
        <v/>
      </c>
      <c r="AF159" s="164">
        <f t="shared" si="68"/>
        <v>0</v>
      </c>
      <c r="AG159" s="165">
        <f t="shared" si="82"/>
        <v>0</v>
      </c>
      <c r="AH159" s="161">
        <f t="shared" si="83"/>
        <v>0</v>
      </c>
      <c r="AI159" s="33"/>
      <c r="AJ159" s="166">
        <f t="shared" si="69"/>
        <v>0</v>
      </c>
      <c r="AK159" s="167">
        <f t="shared" si="70"/>
        <v>0</v>
      </c>
      <c r="AL159" s="90"/>
      <c r="AM159" s="154" t="e">
        <f t="shared" si="71"/>
        <v>#VALUE!</v>
      </c>
      <c r="AN159" s="168" t="e">
        <f t="shared" si="59"/>
        <v>#VALUE!</v>
      </c>
      <c r="AO159" s="161" t="e">
        <f t="shared" ca="1" si="81"/>
        <v>#VALUE!</v>
      </c>
      <c r="AP159" s="161" t="e">
        <f t="shared" ca="1" si="72"/>
        <v>#VALUE!</v>
      </c>
      <c r="AQ159" s="155" t="e">
        <f t="shared" ca="1" si="60"/>
        <v>#VALUE!</v>
      </c>
      <c r="AR159" s="161">
        <f t="shared" ca="1" si="61"/>
        <v>0</v>
      </c>
      <c r="AS159" s="161" t="e">
        <f t="shared" ca="1" si="73"/>
        <v>#VALUE!</v>
      </c>
    </row>
    <row r="160" spans="1:45" ht="12.75" customHeight="1" outlineLevel="1" x14ac:dyDescent="0.3">
      <c r="A160" s="35" t="str">
        <f t="shared" si="74"/>
        <v/>
      </c>
      <c r="B160" s="35" t="str">
        <f t="shared" si="62"/>
        <v/>
      </c>
      <c r="C160" s="152" t="str">
        <f t="shared" si="63"/>
        <v/>
      </c>
      <c r="D160" s="153" t="str">
        <f t="shared" si="45"/>
        <v/>
      </c>
      <c r="E160" s="154" t="str">
        <f t="shared" si="75"/>
        <v/>
      </c>
      <c r="F160" s="154" t="str">
        <f t="shared" si="76"/>
        <v/>
      </c>
      <c r="G160" s="155" t="str">
        <f t="shared" si="77"/>
        <v/>
      </c>
      <c r="H160" s="156" t="str">
        <f t="shared" si="64"/>
        <v/>
      </c>
      <c r="I160" s="154" t="str">
        <f t="shared" si="78"/>
        <v/>
      </c>
      <c r="J160" s="157" t="str">
        <f t="shared" si="79"/>
        <v/>
      </c>
      <c r="K160" s="158" t="str">
        <f t="shared" si="46"/>
        <v/>
      </c>
      <c r="L160" s="159" t="str">
        <f t="shared" si="47"/>
        <v/>
      </c>
      <c r="M160" s="159" t="str">
        <f t="shared" si="48"/>
        <v/>
      </c>
      <c r="N160" s="159" t="str">
        <f t="shared" si="49"/>
        <v/>
      </c>
      <c r="O160" s="160" t="str">
        <f t="shared" si="50"/>
        <v/>
      </c>
      <c r="P160" s="161" t="str">
        <f t="shared" si="51"/>
        <v/>
      </c>
      <c r="Q160" s="161" t="str">
        <f t="shared" si="80"/>
        <v/>
      </c>
      <c r="R160" s="161"/>
      <c r="S160" s="161" t="str">
        <f t="shared" si="65"/>
        <v/>
      </c>
      <c r="T160" s="161" t="str">
        <f t="shared" si="52"/>
        <v/>
      </c>
      <c r="U160" s="161" t="str">
        <f t="shared" si="53"/>
        <v/>
      </c>
      <c r="V160" s="162" t="str">
        <f t="shared" si="66"/>
        <v/>
      </c>
      <c r="W160" s="157" t="str">
        <f t="shared" si="54"/>
        <v/>
      </c>
      <c r="X160" s="157" t="str">
        <f t="shared" si="55"/>
        <v/>
      </c>
      <c r="Y160" s="157"/>
      <c r="Z160" s="157">
        <f t="shared" si="56"/>
        <v>0</v>
      </c>
      <c r="AA160" s="161" t="str">
        <f t="shared" si="67"/>
        <v/>
      </c>
      <c r="AB160" s="161" t="str">
        <f t="shared" si="57"/>
        <v/>
      </c>
      <c r="AC160" s="163">
        <f t="shared" si="57"/>
        <v>0</v>
      </c>
      <c r="AD160" s="163" t="str">
        <f t="shared" si="57"/>
        <v/>
      </c>
      <c r="AE160" s="161" t="str">
        <f t="shared" si="58"/>
        <v/>
      </c>
      <c r="AF160" s="164">
        <f t="shared" si="68"/>
        <v>0</v>
      </c>
      <c r="AG160" s="165">
        <f t="shared" si="82"/>
        <v>0</v>
      </c>
      <c r="AH160" s="161">
        <f t="shared" si="83"/>
        <v>0</v>
      </c>
      <c r="AI160" s="33"/>
      <c r="AJ160" s="166">
        <f t="shared" si="69"/>
        <v>0</v>
      </c>
      <c r="AK160" s="167">
        <f t="shared" si="70"/>
        <v>0</v>
      </c>
      <c r="AL160" s="90"/>
      <c r="AM160" s="154" t="e">
        <f t="shared" si="71"/>
        <v>#VALUE!</v>
      </c>
      <c r="AN160" s="168" t="e">
        <f t="shared" si="59"/>
        <v>#VALUE!</v>
      </c>
      <c r="AO160" s="161" t="e">
        <f t="shared" ca="1" si="81"/>
        <v>#VALUE!</v>
      </c>
      <c r="AP160" s="161" t="e">
        <f t="shared" ca="1" si="72"/>
        <v>#VALUE!</v>
      </c>
      <c r="AQ160" s="155" t="e">
        <f t="shared" ca="1" si="60"/>
        <v>#VALUE!</v>
      </c>
      <c r="AR160" s="161">
        <f t="shared" ca="1" si="61"/>
        <v>0</v>
      </c>
      <c r="AS160" s="161" t="e">
        <f t="shared" ca="1" si="73"/>
        <v>#VALUE!</v>
      </c>
    </row>
    <row r="161" spans="1:45" ht="12.75" customHeight="1" outlineLevel="1" x14ac:dyDescent="0.3">
      <c r="A161" s="35" t="str">
        <f t="shared" si="74"/>
        <v/>
      </c>
      <c r="B161" s="35" t="str">
        <f t="shared" si="62"/>
        <v/>
      </c>
      <c r="C161" s="152" t="str">
        <f t="shared" si="63"/>
        <v/>
      </c>
      <c r="D161" s="153" t="str">
        <f t="shared" ref="D161:D224" si="84">IF(B161="","",IF(OR(MONTH(C161)=$H$18,MONTH(C161)=$H$19),"D",""))</f>
        <v/>
      </c>
      <c r="E161" s="154" t="str">
        <f t="shared" si="75"/>
        <v/>
      </c>
      <c r="F161" s="154" t="str">
        <f t="shared" si="76"/>
        <v/>
      </c>
      <c r="G161" s="155" t="str">
        <f t="shared" si="77"/>
        <v/>
      </c>
      <c r="H161" s="156" t="str">
        <f t="shared" si="64"/>
        <v/>
      </c>
      <c r="I161" s="154" t="str">
        <f t="shared" si="78"/>
        <v/>
      </c>
      <c r="J161" s="157" t="str">
        <f t="shared" si="79"/>
        <v/>
      </c>
      <c r="K161" s="158" t="str">
        <f t="shared" ref="K161:K224" si="85">IF(B161="","",IF((IF(ISERROR(MATCH(MONTH(C161),$H$18:$H$19,0))=FALSE,$J$24 + $Q$29,0) + $J$24+$Q$29+$S$27)-L161&lt;0,0.01,IF(ISERROR(MATCH(MONTH(C161),$H$18:$H$19,0))=FALSE,$J$24 + $Q$29,0)+ ($J$24+$Q$29+$S$27)-L161)- R161 -S161-Q161)</f>
        <v/>
      </c>
      <c r="L161" s="159" t="str">
        <f t="shared" ref="L161:L224" si="86">IF(B161="","",IF($J$24+$Q$29&lt;ROUND(ROUND(J161*(((1+(H161/100))^(I161/G161))-1),4),2),$J$24+$Q$29 +-0.01,IF(ROUND(ROUND(J161*(((1+(H161/100))^(I161/G161))-1),4),2)&gt;$J$24,$J$24+ -0.01,ROUND(ROUND(J161*(((1+(H161/100))^(I161/G161))-1),4),2))))</f>
        <v/>
      </c>
      <c r="M161" s="159" t="str">
        <f t="shared" ref="M161:M224" si="87">IF(B161="","",IF(ISERROR(MATCH(MONTH(C161),$H$18:$H$19,0))=FALSE,$J$23,0)  + $J$23)</f>
        <v/>
      </c>
      <c r="N161" s="159" t="str">
        <f t="shared" ref="N161:N224" si="88">IF(B161="","",L161+M161)</f>
        <v/>
      </c>
      <c r="O161" s="160" t="str">
        <f t="shared" ref="O161:O224" si="89">IF(B161="","",K161+N161)</f>
        <v/>
      </c>
      <c r="P161" s="161" t="str">
        <f t="shared" ref="P161:P224" si="90">IF(B161="","",$J$27)</f>
        <v/>
      </c>
      <c r="Q161" s="161" t="str">
        <f t="shared" si="80"/>
        <v/>
      </c>
      <c r="R161" s="161"/>
      <c r="S161" s="161" t="str">
        <f t="shared" si="65"/>
        <v/>
      </c>
      <c r="T161" s="161" t="str">
        <f t="shared" ref="T161:T224" si="91">IF(B161="","",Q161+R161+S161)</f>
        <v/>
      </c>
      <c r="U161" s="161" t="str">
        <f t="shared" ref="U161:U224" si="92">IF(B161="","",$J$28)</f>
        <v/>
      </c>
      <c r="V161" s="162" t="str">
        <f t="shared" si="66"/>
        <v/>
      </c>
      <c r="W161" s="157" t="str">
        <f t="shared" ref="W161:W224" si="93">IF(B161="","",(ROUND(J161-K161,2)))</f>
        <v/>
      </c>
      <c r="X161" s="157" t="str">
        <f t="shared" ref="X161:X224" si="94">IF(B161="","",IF(ROUND(ROUND(J161*(((1+(H161/100))^(I161/G161))-1),4),2) - $J$24&lt;0,0,ROUND(ROUND(J161*(((1+(H161/100))^(I161/G161))-1),4),2) - $J$24))</f>
        <v/>
      </c>
      <c r="Y161" s="157"/>
      <c r="Z161" s="157">
        <f t="shared" ref="Z161:Z224" si="95">SUM(K161:M161)</f>
        <v>0</v>
      </c>
      <c r="AA161" s="161" t="str">
        <f t="shared" si="67"/>
        <v/>
      </c>
      <c r="AB161" s="161" t="str">
        <f t="shared" ref="AB161:AD224" si="96">+Q161</f>
        <v/>
      </c>
      <c r="AC161" s="163">
        <f t="shared" si="96"/>
        <v>0</v>
      </c>
      <c r="AD161" s="163" t="str">
        <f t="shared" si="96"/>
        <v/>
      </c>
      <c r="AE161" s="161" t="str">
        <f t="shared" ref="AE161:AE224" si="97">IFERROR(AA161+K161 + P161 + U161+AB161 + M161 + AC161 + AD161,"")</f>
        <v/>
      </c>
      <c r="AF161" s="164">
        <f t="shared" si="68"/>
        <v>0</v>
      </c>
      <c r="AG161" s="165">
        <f t="shared" si="82"/>
        <v>0</v>
      </c>
      <c r="AH161" s="161">
        <f t="shared" si="83"/>
        <v>0</v>
      </c>
      <c r="AI161" s="33"/>
      <c r="AJ161" s="166">
        <f t="shared" si="69"/>
        <v>0</v>
      </c>
      <c r="AK161" s="167">
        <f t="shared" si="70"/>
        <v>0</v>
      </c>
      <c r="AL161" s="90"/>
      <c r="AM161" s="154" t="e">
        <f t="shared" si="71"/>
        <v>#VALUE!</v>
      </c>
      <c r="AN161" s="168" t="e">
        <f t="shared" ref="AN161:AN224" si="98">(1/((1+($J$8/100))^(AM161/$Q$9))*1) * IF(D161="D",2,1)</f>
        <v>#VALUE!</v>
      </c>
      <c r="AO161" s="161" t="e">
        <f t="shared" ca="1" si="81"/>
        <v>#VALUE!</v>
      </c>
      <c r="AP161" s="161" t="e">
        <f t="shared" ca="1" si="72"/>
        <v>#VALUE!</v>
      </c>
      <c r="AQ161" s="155" t="e">
        <f t="shared" ref="AQ161:AQ224" ca="1" si="99">(((1+($J$8/100))^((K161)/$Q$9))-1)*AO161</f>
        <v>#VALUE!</v>
      </c>
      <c r="AR161" s="161">
        <f t="shared" ref="AR161:AR224" ca="1" si="100">IF(D161="D",$K$23,0)+ $K$23</f>
        <v>0</v>
      </c>
      <c r="AS161" s="161" t="e">
        <f t="shared" ca="1" si="73"/>
        <v>#VALUE!</v>
      </c>
    </row>
    <row r="162" spans="1:45" ht="12.75" customHeight="1" outlineLevel="1" x14ac:dyDescent="0.3">
      <c r="A162" s="35" t="str">
        <f t="shared" si="74"/>
        <v/>
      </c>
      <c r="B162" s="35" t="str">
        <f t="shared" ref="B162:B225" si="101">IF(A162="","",IF(A162&lt;=$H$22,0,1))</f>
        <v/>
      </c>
      <c r="C162" s="152" t="str">
        <f t="shared" ref="C162:C225" si="102">IF(B162="","",IF(OR(MONTH(EDATE($Q$6,E162))=$H$16,MONTH(EDATE($Q$6,E162))=$H$17),IF(ABS($H$17-$H$16)=1,EDATE($Q$6,E162+2),EDATE($Q$6,E162+1)),EDATE($Q$6,E162)))</f>
        <v/>
      </c>
      <c r="D162" s="153" t="str">
        <f t="shared" si="84"/>
        <v/>
      </c>
      <c r="E162" s="154" t="str">
        <f t="shared" si="75"/>
        <v/>
      </c>
      <c r="F162" s="154" t="str">
        <f t="shared" si="76"/>
        <v/>
      </c>
      <c r="G162" s="155" t="str">
        <f t="shared" si="77"/>
        <v/>
      </c>
      <c r="H162" s="156" t="str">
        <f t="shared" ref="H162:H225" si="103">IF(B162="","",$H$10)</f>
        <v/>
      </c>
      <c r="I162" s="154" t="str">
        <f t="shared" si="78"/>
        <v/>
      </c>
      <c r="J162" s="157" t="str">
        <f t="shared" si="79"/>
        <v/>
      </c>
      <c r="K162" s="158" t="str">
        <f t="shared" si="85"/>
        <v/>
      </c>
      <c r="L162" s="159" t="str">
        <f t="shared" si="86"/>
        <v/>
      </c>
      <c r="M162" s="159" t="str">
        <f t="shared" si="87"/>
        <v/>
      </c>
      <c r="N162" s="159" t="str">
        <f t="shared" si="88"/>
        <v/>
      </c>
      <c r="O162" s="160" t="str">
        <f t="shared" si="89"/>
        <v/>
      </c>
      <c r="P162" s="161" t="str">
        <f t="shared" si="90"/>
        <v/>
      </c>
      <c r="Q162" s="161" t="str">
        <f t="shared" si="80"/>
        <v/>
      </c>
      <c r="R162" s="161"/>
      <c r="S162" s="161" t="str">
        <f t="shared" ref="S162:S225" si="104">IF(B162="","",IF(E162-E161&gt;1,ROUNDDOWN($J162*$H$9/30*(DATE(YEAR($C162),MONTH($C162)-1,DAY($C162))-C161),2),0))</f>
        <v/>
      </c>
      <c r="T162" s="161" t="str">
        <f t="shared" si="91"/>
        <v/>
      </c>
      <c r="U162" s="161" t="str">
        <f t="shared" si="92"/>
        <v/>
      </c>
      <c r="V162" s="162" t="str">
        <f t="shared" ref="V162:V225" si="105">IF(B162="","",O162+P162+Q162+R162+S162+U162)</f>
        <v/>
      </c>
      <c r="W162" s="157" t="str">
        <f t="shared" si="93"/>
        <v/>
      </c>
      <c r="X162" s="157" t="str">
        <f t="shared" si="94"/>
        <v/>
      </c>
      <c r="Y162" s="157"/>
      <c r="Z162" s="157">
        <f t="shared" si="95"/>
        <v>0</v>
      </c>
      <c r="AA162" s="161" t="str">
        <f t="shared" ref="AA162:AA225" si="106">+L162</f>
        <v/>
      </c>
      <c r="AB162" s="161" t="str">
        <f t="shared" si="96"/>
        <v/>
      </c>
      <c r="AC162" s="163">
        <f t="shared" si="96"/>
        <v>0</v>
      </c>
      <c r="AD162" s="163" t="str">
        <f t="shared" si="96"/>
        <v/>
      </c>
      <c r="AE162" s="161" t="str">
        <f t="shared" si="97"/>
        <v/>
      </c>
      <c r="AF162" s="164">
        <f t="shared" ref="AF162:AF225" si="107">IFERROR(IF(D162="D",$J$24*2,$J$24)+Q162,0)</f>
        <v>0</v>
      </c>
      <c r="AG162" s="165">
        <f t="shared" si="82"/>
        <v>0</v>
      </c>
      <c r="AH162" s="161">
        <f t="shared" si="83"/>
        <v>0</v>
      </c>
      <c r="AI162" s="33"/>
      <c r="AJ162" s="166">
        <f t="shared" ref="AJ162:AJ225" si="108">+IFERROR(AE162-V162,0)</f>
        <v>0</v>
      </c>
      <c r="AK162" s="167">
        <f t="shared" ref="AK162:AK225" si="109">+IFERROR(AA162-L162,0)</f>
        <v>0</v>
      </c>
      <c r="AL162" s="90"/>
      <c r="AM162" s="154" t="e">
        <f t="shared" ref="AM162:AM225" si="110">I162 + AM161</f>
        <v>#VALUE!</v>
      </c>
      <c r="AN162" s="168" t="e">
        <f t="shared" si="98"/>
        <v>#VALUE!</v>
      </c>
      <c r="AO162" s="161" t="e">
        <f t="shared" ca="1" si="81"/>
        <v>#VALUE!</v>
      </c>
      <c r="AP162" s="161" t="e">
        <f t="shared" ref="AP162:AP225" ca="1" si="111">AR162-AQ162</f>
        <v>#VALUE!</v>
      </c>
      <c r="AQ162" s="155" t="e">
        <f t="shared" ca="1" si="99"/>
        <v>#VALUE!</v>
      </c>
      <c r="AR162" s="161">
        <f t="shared" ca="1" si="100"/>
        <v>0</v>
      </c>
      <c r="AS162" s="161" t="e">
        <f t="shared" ref="AS162:AS225" ca="1" si="112">AO162-AP162</f>
        <v>#VALUE!</v>
      </c>
    </row>
    <row r="163" spans="1:45" ht="12.75" customHeight="1" outlineLevel="1" x14ac:dyDescent="0.3">
      <c r="A163" s="35" t="str">
        <f t="shared" ref="A163:A226" si="113">+IF(A162&gt;=$H$14,"",A162+1)</f>
        <v/>
      </c>
      <c r="B163" s="35" t="str">
        <f t="shared" si="101"/>
        <v/>
      </c>
      <c r="C163" s="152" t="str">
        <f t="shared" si="102"/>
        <v/>
      </c>
      <c r="D163" s="153" t="str">
        <f t="shared" si="84"/>
        <v/>
      </c>
      <c r="E163" s="154" t="str">
        <f t="shared" ref="E163:E226" si="114">+IF(B163="","",IF(OR(MONTH(DATE(YEAR(C162)+0.0833333333333333,MONTH(C162)+1,DAY(C162)))=$H$16,MONTH(DATE(YEAR(C162)+0.5,MONTH(C162)+1,DAY(C162)))=$H$17),IF(ABS($H$17-$H$16)=1,E162+1,E162+2),E162+1))</f>
        <v/>
      </c>
      <c r="F163" s="154" t="str">
        <f t="shared" ref="F163:F226" si="115">+IF(B163="","",F162+1)</f>
        <v/>
      </c>
      <c r="G163" s="155" t="str">
        <f t="shared" ref="G163:G226" si="116">IF(B163="","",$Q$9)</f>
        <v/>
      </c>
      <c r="H163" s="156" t="str">
        <f t="shared" si="103"/>
        <v/>
      </c>
      <c r="I163" s="154" t="str">
        <f t="shared" ref="I163:I226" si="117">IF(B163="","",C163-C162)</f>
        <v/>
      </c>
      <c r="J163" s="157" t="str">
        <f t="shared" ref="J163:J226" si="118">IF(B163="","",W162)</f>
        <v/>
      </c>
      <c r="K163" s="158" t="str">
        <f t="shared" si="85"/>
        <v/>
      </c>
      <c r="L163" s="159" t="str">
        <f t="shared" si="86"/>
        <v/>
      </c>
      <c r="M163" s="159" t="str">
        <f t="shared" si="87"/>
        <v/>
      </c>
      <c r="N163" s="159" t="str">
        <f t="shared" si="88"/>
        <v/>
      </c>
      <c r="O163" s="160" t="str">
        <f t="shared" si="89"/>
        <v/>
      </c>
      <c r="P163" s="161" t="str">
        <f t="shared" si="90"/>
        <v/>
      </c>
      <c r="Q163" s="161" t="str">
        <f t="shared" ref="Q163:Q226" si="119">IF(B163="","",ROUND($H$9*J163/30*$I163,2)-S163)</f>
        <v/>
      </c>
      <c r="R163" s="161"/>
      <c r="S163" s="161" t="str">
        <f t="shared" si="104"/>
        <v/>
      </c>
      <c r="T163" s="161" t="str">
        <f t="shared" si="91"/>
        <v/>
      </c>
      <c r="U163" s="161" t="str">
        <f t="shared" si="92"/>
        <v/>
      </c>
      <c r="V163" s="162" t="str">
        <f t="shared" si="105"/>
        <v/>
      </c>
      <c r="W163" s="157" t="str">
        <f t="shared" si="93"/>
        <v/>
      </c>
      <c r="X163" s="157" t="str">
        <f t="shared" si="94"/>
        <v/>
      </c>
      <c r="Y163" s="157"/>
      <c r="Z163" s="157">
        <f t="shared" si="95"/>
        <v>0</v>
      </c>
      <c r="AA163" s="161" t="str">
        <f t="shared" si="106"/>
        <v/>
      </c>
      <c r="AB163" s="161" t="str">
        <f t="shared" si="96"/>
        <v/>
      </c>
      <c r="AC163" s="163">
        <f t="shared" si="96"/>
        <v>0</v>
      </c>
      <c r="AD163" s="163" t="str">
        <f t="shared" si="96"/>
        <v/>
      </c>
      <c r="AE163" s="161" t="str">
        <f t="shared" si="97"/>
        <v/>
      </c>
      <c r="AF163" s="164">
        <f t="shared" si="107"/>
        <v>0</v>
      </c>
      <c r="AG163" s="165">
        <f t="shared" si="82"/>
        <v>0</v>
      </c>
      <c r="AH163" s="161">
        <f t="shared" si="83"/>
        <v>0</v>
      </c>
      <c r="AI163" s="33"/>
      <c r="AJ163" s="166">
        <f t="shared" si="108"/>
        <v>0</v>
      </c>
      <c r="AK163" s="167">
        <f t="shared" si="109"/>
        <v>0</v>
      </c>
      <c r="AL163" s="90"/>
      <c r="AM163" s="154" t="e">
        <f t="shared" si="110"/>
        <v>#VALUE!</v>
      </c>
      <c r="AN163" s="168" t="e">
        <f t="shared" si="98"/>
        <v>#VALUE!</v>
      </c>
      <c r="AO163" s="161" t="e">
        <f t="shared" ref="AO163:AO226" ca="1" si="120">AS162</f>
        <v>#VALUE!</v>
      </c>
      <c r="AP163" s="161" t="e">
        <f t="shared" ca="1" si="111"/>
        <v>#VALUE!</v>
      </c>
      <c r="AQ163" s="155" t="e">
        <f t="shared" ca="1" si="99"/>
        <v>#VALUE!</v>
      </c>
      <c r="AR163" s="161">
        <f t="shared" ca="1" si="100"/>
        <v>0</v>
      </c>
      <c r="AS163" s="161" t="e">
        <f t="shared" ca="1" si="112"/>
        <v>#VALUE!</v>
      </c>
    </row>
    <row r="164" spans="1:45" ht="12.75" customHeight="1" outlineLevel="1" x14ac:dyDescent="0.3">
      <c r="A164" s="35" t="str">
        <f t="shared" si="113"/>
        <v/>
      </c>
      <c r="B164" s="35" t="str">
        <f t="shared" si="101"/>
        <v/>
      </c>
      <c r="C164" s="152" t="str">
        <f t="shared" si="102"/>
        <v/>
      </c>
      <c r="D164" s="153" t="str">
        <f t="shared" si="84"/>
        <v/>
      </c>
      <c r="E164" s="154" t="str">
        <f t="shared" si="114"/>
        <v/>
      </c>
      <c r="F164" s="154" t="str">
        <f t="shared" si="115"/>
        <v/>
      </c>
      <c r="G164" s="155" t="str">
        <f t="shared" si="116"/>
        <v/>
      </c>
      <c r="H164" s="156" t="str">
        <f t="shared" si="103"/>
        <v/>
      </c>
      <c r="I164" s="154" t="str">
        <f t="shared" si="117"/>
        <v/>
      </c>
      <c r="J164" s="157" t="str">
        <f t="shared" si="118"/>
        <v/>
      </c>
      <c r="K164" s="158" t="str">
        <f t="shared" si="85"/>
        <v/>
      </c>
      <c r="L164" s="159" t="str">
        <f t="shared" si="86"/>
        <v/>
      </c>
      <c r="M164" s="159" t="str">
        <f t="shared" si="87"/>
        <v/>
      </c>
      <c r="N164" s="159" t="str">
        <f t="shared" si="88"/>
        <v/>
      </c>
      <c r="O164" s="160" t="str">
        <f t="shared" si="89"/>
        <v/>
      </c>
      <c r="P164" s="161" t="str">
        <f t="shared" si="90"/>
        <v/>
      </c>
      <c r="Q164" s="161" t="str">
        <f t="shared" si="119"/>
        <v/>
      </c>
      <c r="R164" s="161"/>
      <c r="S164" s="161" t="str">
        <f t="shared" si="104"/>
        <v/>
      </c>
      <c r="T164" s="161" t="str">
        <f t="shared" si="91"/>
        <v/>
      </c>
      <c r="U164" s="161" t="str">
        <f t="shared" si="92"/>
        <v/>
      </c>
      <c r="V164" s="162" t="str">
        <f t="shared" si="105"/>
        <v/>
      </c>
      <c r="W164" s="157" t="str">
        <f t="shared" si="93"/>
        <v/>
      </c>
      <c r="X164" s="157" t="str">
        <f t="shared" si="94"/>
        <v/>
      </c>
      <c r="Y164" s="157"/>
      <c r="Z164" s="157">
        <f t="shared" si="95"/>
        <v>0</v>
      </c>
      <c r="AA164" s="161" t="str">
        <f t="shared" si="106"/>
        <v/>
      </c>
      <c r="AB164" s="161" t="str">
        <f t="shared" si="96"/>
        <v/>
      </c>
      <c r="AC164" s="163">
        <f t="shared" si="96"/>
        <v>0</v>
      </c>
      <c r="AD164" s="163" t="str">
        <f t="shared" si="96"/>
        <v/>
      </c>
      <c r="AE164" s="161" t="str">
        <f t="shared" si="97"/>
        <v/>
      </c>
      <c r="AF164" s="164">
        <f t="shared" si="107"/>
        <v>0</v>
      </c>
      <c r="AG164" s="165">
        <f t="shared" si="82"/>
        <v>0</v>
      </c>
      <c r="AH164" s="161">
        <f t="shared" si="83"/>
        <v>0</v>
      </c>
      <c r="AI164" s="33"/>
      <c r="AJ164" s="166">
        <f t="shared" si="108"/>
        <v>0</v>
      </c>
      <c r="AK164" s="167">
        <f t="shared" si="109"/>
        <v>0</v>
      </c>
      <c r="AL164" s="90"/>
      <c r="AM164" s="154" t="e">
        <f t="shared" si="110"/>
        <v>#VALUE!</v>
      </c>
      <c r="AN164" s="168" t="e">
        <f t="shared" si="98"/>
        <v>#VALUE!</v>
      </c>
      <c r="AO164" s="161" t="e">
        <f t="shared" ca="1" si="120"/>
        <v>#VALUE!</v>
      </c>
      <c r="AP164" s="161" t="e">
        <f t="shared" ca="1" si="111"/>
        <v>#VALUE!</v>
      </c>
      <c r="AQ164" s="155" t="e">
        <f t="shared" ca="1" si="99"/>
        <v>#VALUE!</v>
      </c>
      <c r="AR164" s="161">
        <f t="shared" ca="1" si="100"/>
        <v>0</v>
      </c>
      <c r="AS164" s="161" t="e">
        <f t="shared" ca="1" si="112"/>
        <v>#VALUE!</v>
      </c>
    </row>
    <row r="165" spans="1:45" ht="12.75" customHeight="1" outlineLevel="1" x14ac:dyDescent="0.3">
      <c r="A165" s="35" t="str">
        <f t="shared" si="113"/>
        <v/>
      </c>
      <c r="B165" s="35" t="str">
        <f t="shared" si="101"/>
        <v/>
      </c>
      <c r="C165" s="152" t="str">
        <f t="shared" si="102"/>
        <v/>
      </c>
      <c r="D165" s="153" t="str">
        <f t="shared" si="84"/>
        <v/>
      </c>
      <c r="E165" s="154" t="str">
        <f t="shared" si="114"/>
        <v/>
      </c>
      <c r="F165" s="154" t="str">
        <f t="shared" si="115"/>
        <v/>
      </c>
      <c r="G165" s="155" t="str">
        <f t="shared" si="116"/>
        <v/>
      </c>
      <c r="H165" s="156" t="str">
        <f t="shared" si="103"/>
        <v/>
      </c>
      <c r="I165" s="154" t="str">
        <f t="shared" si="117"/>
        <v/>
      </c>
      <c r="J165" s="157" t="str">
        <f t="shared" si="118"/>
        <v/>
      </c>
      <c r="K165" s="158" t="str">
        <f t="shared" si="85"/>
        <v/>
      </c>
      <c r="L165" s="159" t="str">
        <f t="shared" si="86"/>
        <v/>
      </c>
      <c r="M165" s="159" t="str">
        <f t="shared" si="87"/>
        <v/>
      </c>
      <c r="N165" s="159" t="str">
        <f t="shared" si="88"/>
        <v/>
      </c>
      <c r="O165" s="160" t="str">
        <f t="shared" si="89"/>
        <v/>
      </c>
      <c r="P165" s="161" t="str">
        <f t="shared" si="90"/>
        <v/>
      </c>
      <c r="Q165" s="161" t="str">
        <f t="shared" si="119"/>
        <v/>
      </c>
      <c r="R165" s="161"/>
      <c r="S165" s="161" t="str">
        <f t="shared" si="104"/>
        <v/>
      </c>
      <c r="T165" s="161" t="str">
        <f t="shared" si="91"/>
        <v/>
      </c>
      <c r="U165" s="161" t="str">
        <f t="shared" si="92"/>
        <v/>
      </c>
      <c r="V165" s="162" t="str">
        <f t="shared" si="105"/>
        <v/>
      </c>
      <c r="W165" s="157" t="str">
        <f t="shared" si="93"/>
        <v/>
      </c>
      <c r="X165" s="157" t="str">
        <f t="shared" si="94"/>
        <v/>
      </c>
      <c r="Y165" s="157"/>
      <c r="Z165" s="157">
        <f t="shared" si="95"/>
        <v>0</v>
      </c>
      <c r="AA165" s="161" t="str">
        <f t="shared" si="106"/>
        <v/>
      </c>
      <c r="AB165" s="161" t="str">
        <f t="shared" si="96"/>
        <v/>
      </c>
      <c r="AC165" s="163">
        <f t="shared" si="96"/>
        <v>0</v>
      </c>
      <c r="AD165" s="163" t="str">
        <f t="shared" si="96"/>
        <v/>
      </c>
      <c r="AE165" s="161" t="str">
        <f t="shared" si="97"/>
        <v/>
      </c>
      <c r="AF165" s="164">
        <f t="shared" si="107"/>
        <v>0</v>
      </c>
      <c r="AG165" s="165">
        <f t="shared" si="82"/>
        <v>0</v>
      </c>
      <c r="AH165" s="161">
        <f t="shared" si="83"/>
        <v>0</v>
      </c>
      <c r="AI165" s="33"/>
      <c r="AJ165" s="166">
        <f t="shared" si="108"/>
        <v>0</v>
      </c>
      <c r="AK165" s="167">
        <f t="shared" si="109"/>
        <v>0</v>
      </c>
      <c r="AL165" s="90"/>
      <c r="AM165" s="154" t="e">
        <f t="shared" si="110"/>
        <v>#VALUE!</v>
      </c>
      <c r="AN165" s="168" t="e">
        <f t="shared" si="98"/>
        <v>#VALUE!</v>
      </c>
      <c r="AO165" s="161" t="e">
        <f t="shared" ca="1" si="120"/>
        <v>#VALUE!</v>
      </c>
      <c r="AP165" s="161" t="e">
        <f t="shared" ca="1" si="111"/>
        <v>#VALUE!</v>
      </c>
      <c r="AQ165" s="155" t="e">
        <f t="shared" ca="1" si="99"/>
        <v>#VALUE!</v>
      </c>
      <c r="AR165" s="161">
        <f t="shared" ca="1" si="100"/>
        <v>0</v>
      </c>
      <c r="AS165" s="161" t="e">
        <f t="shared" ca="1" si="112"/>
        <v>#VALUE!</v>
      </c>
    </row>
    <row r="166" spans="1:45" ht="12.75" customHeight="1" outlineLevel="1" x14ac:dyDescent="0.3">
      <c r="A166" s="35" t="str">
        <f t="shared" si="113"/>
        <v/>
      </c>
      <c r="B166" s="35" t="str">
        <f t="shared" si="101"/>
        <v/>
      </c>
      <c r="C166" s="152" t="str">
        <f t="shared" si="102"/>
        <v/>
      </c>
      <c r="D166" s="153" t="str">
        <f t="shared" si="84"/>
        <v/>
      </c>
      <c r="E166" s="154" t="str">
        <f t="shared" si="114"/>
        <v/>
      </c>
      <c r="F166" s="154" t="str">
        <f t="shared" si="115"/>
        <v/>
      </c>
      <c r="G166" s="155" t="str">
        <f t="shared" si="116"/>
        <v/>
      </c>
      <c r="H166" s="156" t="str">
        <f t="shared" si="103"/>
        <v/>
      </c>
      <c r="I166" s="154" t="str">
        <f t="shared" si="117"/>
        <v/>
      </c>
      <c r="J166" s="157" t="str">
        <f t="shared" si="118"/>
        <v/>
      </c>
      <c r="K166" s="158" t="str">
        <f t="shared" si="85"/>
        <v/>
      </c>
      <c r="L166" s="159" t="str">
        <f t="shared" si="86"/>
        <v/>
      </c>
      <c r="M166" s="159" t="str">
        <f t="shared" si="87"/>
        <v/>
      </c>
      <c r="N166" s="159" t="str">
        <f t="shared" si="88"/>
        <v/>
      </c>
      <c r="O166" s="160" t="str">
        <f t="shared" si="89"/>
        <v/>
      </c>
      <c r="P166" s="161" t="str">
        <f t="shared" si="90"/>
        <v/>
      </c>
      <c r="Q166" s="161" t="str">
        <f t="shared" si="119"/>
        <v/>
      </c>
      <c r="R166" s="161"/>
      <c r="S166" s="161" t="str">
        <f t="shared" si="104"/>
        <v/>
      </c>
      <c r="T166" s="161" t="str">
        <f t="shared" si="91"/>
        <v/>
      </c>
      <c r="U166" s="161" t="str">
        <f t="shared" si="92"/>
        <v/>
      </c>
      <c r="V166" s="162" t="str">
        <f t="shared" si="105"/>
        <v/>
      </c>
      <c r="W166" s="157" t="str">
        <f t="shared" si="93"/>
        <v/>
      </c>
      <c r="X166" s="157" t="str">
        <f t="shared" si="94"/>
        <v/>
      </c>
      <c r="Y166" s="157"/>
      <c r="Z166" s="157">
        <f t="shared" si="95"/>
        <v>0</v>
      </c>
      <c r="AA166" s="161" t="str">
        <f t="shared" si="106"/>
        <v/>
      </c>
      <c r="AB166" s="161" t="str">
        <f t="shared" si="96"/>
        <v/>
      </c>
      <c r="AC166" s="163">
        <f t="shared" si="96"/>
        <v>0</v>
      </c>
      <c r="AD166" s="163" t="str">
        <f t="shared" si="96"/>
        <v/>
      </c>
      <c r="AE166" s="161" t="str">
        <f t="shared" si="97"/>
        <v/>
      </c>
      <c r="AF166" s="164">
        <f t="shared" si="107"/>
        <v>0</v>
      </c>
      <c r="AG166" s="165">
        <f t="shared" si="82"/>
        <v>0</v>
      </c>
      <c r="AH166" s="161">
        <f t="shared" si="83"/>
        <v>0</v>
      </c>
      <c r="AI166" s="33"/>
      <c r="AJ166" s="166">
        <f t="shared" si="108"/>
        <v>0</v>
      </c>
      <c r="AK166" s="167">
        <f t="shared" si="109"/>
        <v>0</v>
      </c>
      <c r="AL166" s="90"/>
      <c r="AM166" s="154" t="e">
        <f t="shared" si="110"/>
        <v>#VALUE!</v>
      </c>
      <c r="AN166" s="168" t="e">
        <f t="shared" si="98"/>
        <v>#VALUE!</v>
      </c>
      <c r="AO166" s="161" t="e">
        <f t="shared" ca="1" si="120"/>
        <v>#VALUE!</v>
      </c>
      <c r="AP166" s="161" t="e">
        <f t="shared" ca="1" si="111"/>
        <v>#VALUE!</v>
      </c>
      <c r="AQ166" s="155" t="e">
        <f t="shared" ca="1" si="99"/>
        <v>#VALUE!</v>
      </c>
      <c r="AR166" s="161">
        <f t="shared" ca="1" si="100"/>
        <v>0</v>
      </c>
      <c r="AS166" s="161" t="e">
        <f t="shared" ca="1" si="112"/>
        <v>#VALUE!</v>
      </c>
    </row>
    <row r="167" spans="1:45" ht="12.75" customHeight="1" outlineLevel="1" x14ac:dyDescent="0.3">
      <c r="A167" s="35" t="str">
        <f t="shared" si="113"/>
        <v/>
      </c>
      <c r="B167" s="35" t="str">
        <f t="shared" si="101"/>
        <v/>
      </c>
      <c r="C167" s="152" t="str">
        <f t="shared" si="102"/>
        <v/>
      </c>
      <c r="D167" s="153" t="str">
        <f t="shared" si="84"/>
        <v/>
      </c>
      <c r="E167" s="154" t="str">
        <f t="shared" si="114"/>
        <v/>
      </c>
      <c r="F167" s="154" t="str">
        <f t="shared" si="115"/>
        <v/>
      </c>
      <c r="G167" s="155" t="str">
        <f t="shared" si="116"/>
        <v/>
      </c>
      <c r="H167" s="156" t="str">
        <f t="shared" si="103"/>
        <v/>
      </c>
      <c r="I167" s="154" t="str">
        <f t="shared" si="117"/>
        <v/>
      </c>
      <c r="J167" s="157" t="str">
        <f t="shared" si="118"/>
        <v/>
      </c>
      <c r="K167" s="158" t="str">
        <f t="shared" si="85"/>
        <v/>
      </c>
      <c r="L167" s="159" t="str">
        <f t="shared" si="86"/>
        <v/>
      </c>
      <c r="M167" s="159" t="str">
        <f t="shared" si="87"/>
        <v/>
      </c>
      <c r="N167" s="159" t="str">
        <f t="shared" si="88"/>
        <v/>
      </c>
      <c r="O167" s="160" t="str">
        <f t="shared" si="89"/>
        <v/>
      </c>
      <c r="P167" s="161" t="str">
        <f t="shared" si="90"/>
        <v/>
      </c>
      <c r="Q167" s="161" t="str">
        <f t="shared" si="119"/>
        <v/>
      </c>
      <c r="R167" s="161"/>
      <c r="S167" s="161" t="str">
        <f t="shared" si="104"/>
        <v/>
      </c>
      <c r="T167" s="161" t="str">
        <f t="shared" si="91"/>
        <v/>
      </c>
      <c r="U167" s="161" t="str">
        <f t="shared" si="92"/>
        <v/>
      </c>
      <c r="V167" s="162" t="str">
        <f t="shared" si="105"/>
        <v/>
      </c>
      <c r="W167" s="157" t="str">
        <f t="shared" si="93"/>
        <v/>
      </c>
      <c r="X167" s="157" t="str">
        <f t="shared" si="94"/>
        <v/>
      </c>
      <c r="Y167" s="157"/>
      <c r="Z167" s="157">
        <f t="shared" si="95"/>
        <v>0</v>
      </c>
      <c r="AA167" s="161" t="str">
        <f t="shared" si="106"/>
        <v/>
      </c>
      <c r="AB167" s="161" t="str">
        <f t="shared" si="96"/>
        <v/>
      </c>
      <c r="AC167" s="163">
        <f t="shared" si="96"/>
        <v>0</v>
      </c>
      <c r="AD167" s="163" t="str">
        <f t="shared" si="96"/>
        <v/>
      </c>
      <c r="AE167" s="161" t="str">
        <f t="shared" si="97"/>
        <v/>
      </c>
      <c r="AF167" s="164">
        <f t="shared" si="107"/>
        <v>0</v>
      </c>
      <c r="AG167" s="165">
        <f t="shared" si="82"/>
        <v>0</v>
      </c>
      <c r="AH167" s="161">
        <f t="shared" si="83"/>
        <v>0</v>
      </c>
      <c r="AI167" s="33"/>
      <c r="AJ167" s="166">
        <f t="shared" si="108"/>
        <v>0</v>
      </c>
      <c r="AK167" s="167">
        <f t="shared" si="109"/>
        <v>0</v>
      </c>
      <c r="AL167" s="90"/>
      <c r="AM167" s="154" t="e">
        <f t="shared" si="110"/>
        <v>#VALUE!</v>
      </c>
      <c r="AN167" s="168" t="e">
        <f t="shared" si="98"/>
        <v>#VALUE!</v>
      </c>
      <c r="AO167" s="161" t="e">
        <f t="shared" ca="1" si="120"/>
        <v>#VALUE!</v>
      </c>
      <c r="AP167" s="161" t="e">
        <f t="shared" ca="1" si="111"/>
        <v>#VALUE!</v>
      </c>
      <c r="AQ167" s="155" t="e">
        <f t="shared" ca="1" si="99"/>
        <v>#VALUE!</v>
      </c>
      <c r="AR167" s="161">
        <f t="shared" ca="1" si="100"/>
        <v>0</v>
      </c>
      <c r="AS167" s="161" t="e">
        <f t="shared" ca="1" si="112"/>
        <v>#VALUE!</v>
      </c>
    </row>
    <row r="168" spans="1:45" ht="12.75" customHeight="1" outlineLevel="1" x14ac:dyDescent="0.3">
      <c r="A168" s="35" t="str">
        <f t="shared" si="113"/>
        <v/>
      </c>
      <c r="B168" s="35" t="str">
        <f t="shared" si="101"/>
        <v/>
      </c>
      <c r="C168" s="152" t="str">
        <f t="shared" si="102"/>
        <v/>
      </c>
      <c r="D168" s="153" t="str">
        <f t="shared" si="84"/>
        <v/>
      </c>
      <c r="E168" s="154" t="str">
        <f t="shared" si="114"/>
        <v/>
      </c>
      <c r="F168" s="154" t="str">
        <f t="shared" si="115"/>
        <v/>
      </c>
      <c r="G168" s="155" t="str">
        <f t="shared" si="116"/>
        <v/>
      </c>
      <c r="H168" s="156" t="str">
        <f t="shared" si="103"/>
        <v/>
      </c>
      <c r="I168" s="154" t="str">
        <f t="shared" si="117"/>
        <v/>
      </c>
      <c r="J168" s="157" t="str">
        <f t="shared" si="118"/>
        <v/>
      </c>
      <c r="K168" s="158" t="str">
        <f t="shared" si="85"/>
        <v/>
      </c>
      <c r="L168" s="159" t="str">
        <f t="shared" si="86"/>
        <v/>
      </c>
      <c r="M168" s="159" t="str">
        <f t="shared" si="87"/>
        <v/>
      </c>
      <c r="N168" s="159" t="str">
        <f t="shared" si="88"/>
        <v/>
      </c>
      <c r="O168" s="160" t="str">
        <f t="shared" si="89"/>
        <v/>
      </c>
      <c r="P168" s="161" t="str">
        <f t="shared" si="90"/>
        <v/>
      </c>
      <c r="Q168" s="161" t="str">
        <f t="shared" si="119"/>
        <v/>
      </c>
      <c r="R168" s="161"/>
      <c r="S168" s="161" t="str">
        <f t="shared" si="104"/>
        <v/>
      </c>
      <c r="T168" s="161" t="str">
        <f t="shared" si="91"/>
        <v/>
      </c>
      <c r="U168" s="161" t="str">
        <f t="shared" si="92"/>
        <v/>
      </c>
      <c r="V168" s="162" t="str">
        <f t="shared" si="105"/>
        <v/>
      </c>
      <c r="W168" s="157" t="str">
        <f t="shared" si="93"/>
        <v/>
      </c>
      <c r="X168" s="157" t="str">
        <f t="shared" si="94"/>
        <v/>
      </c>
      <c r="Y168" s="157"/>
      <c r="Z168" s="157">
        <f t="shared" si="95"/>
        <v>0</v>
      </c>
      <c r="AA168" s="161" t="str">
        <f t="shared" si="106"/>
        <v/>
      </c>
      <c r="AB168" s="161" t="str">
        <f t="shared" si="96"/>
        <v/>
      </c>
      <c r="AC168" s="163">
        <f t="shared" si="96"/>
        <v>0</v>
      </c>
      <c r="AD168" s="163" t="str">
        <f t="shared" si="96"/>
        <v/>
      </c>
      <c r="AE168" s="161" t="str">
        <f t="shared" si="97"/>
        <v/>
      </c>
      <c r="AF168" s="164">
        <f t="shared" si="107"/>
        <v>0</v>
      </c>
      <c r="AG168" s="165">
        <f t="shared" si="82"/>
        <v>0</v>
      </c>
      <c r="AH168" s="161">
        <f t="shared" si="83"/>
        <v>0</v>
      </c>
      <c r="AI168" s="33"/>
      <c r="AJ168" s="166">
        <f t="shared" si="108"/>
        <v>0</v>
      </c>
      <c r="AK168" s="167">
        <f t="shared" si="109"/>
        <v>0</v>
      </c>
      <c r="AL168" s="90"/>
      <c r="AM168" s="154" t="e">
        <f t="shared" si="110"/>
        <v>#VALUE!</v>
      </c>
      <c r="AN168" s="168" t="e">
        <f t="shared" si="98"/>
        <v>#VALUE!</v>
      </c>
      <c r="AO168" s="161" t="e">
        <f t="shared" ca="1" si="120"/>
        <v>#VALUE!</v>
      </c>
      <c r="AP168" s="161" t="e">
        <f t="shared" ca="1" si="111"/>
        <v>#VALUE!</v>
      </c>
      <c r="AQ168" s="155" t="e">
        <f t="shared" ca="1" si="99"/>
        <v>#VALUE!</v>
      </c>
      <c r="AR168" s="161">
        <f t="shared" ca="1" si="100"/>
        <v>0</v>
      </c>
      <c r="AS168" s="161" t="e">
        <f t="shared" ca="1" si="112"/>
        <v>#VALUE!</v>
      </c>
    </row>
    <row r="169" spans="1:45" ht="12.75" customHeight="1" outlineLevel="1" x14ac:dyDescent="0.3">
      <c r="A169" s="35" t="str">
        <f t="shared" si="113"/>
        <v/>
      </c>
      <c r="B169" s="35" t="str">
        <f t="shared" si="101"/>
        <v/>
      </c>
      <c r="C169" s="152" t="str">
        <f t="shared" si="102"/>
        <v/>
      </c>
      <c r="D169" s="153" t="str">
        <f t="shared" si="84"/>
        <v/>
      </c>
      <c r="E169" s="154" t="str">
        <f t="shared" si="114"/>
        <v/>
      </c>
      <c r="F169" s="154" t="str">
        <f t="shared" si="115"/>
        <v/>
      </c>
      <c r="G169" s="155" t="str">
        <f t="shared" si="116"/>
        <v/>
      </c>
      <c r="H169" s="156" t="str">
        <f t="shared" si="103"/>
        <v/>
      </c>
      <c r="I169" s="154" t="str">
        <f t="shared" si="117"/>
        <v/>
      </c>
      <c r="J169" s="157" t="str">
        <f t="shared" si="118"/>
        <v/>
      </c>
      <c r="K169" s="158" t="str">
        <f t="shared" si="85"/>
        <v/>
      </c>
      <c r="L169" s="159" t="str">
        <f t="shared" si="86"/>
        <v/>
      </c>
      <c r="M169" s="159" t="str">
        <f t="shared" si="87"/>
        <v/>
      </c>
      <c r="N169" s="159" t="str">
        <f t="shared" si="88"/>
        <v/>
      </c>
      <c r="O169" s="160" t="str">
        <f t="shared" si="89"/>
        <v/>
      </c>
      <c r="P169" s="161" t="str">
        <f t="shared" si="90"/>
        <v/>
      </c>
      <c r="Q169" s="161" t="str">
        <f t="shared" si="119"/>
        <v/>
      </c>
      <c r="R169" s="161"/>
      <c r="S169" s="161" t="str">
        <f t="shared" si="104"/>
        <v/>
      </c>
      <c r="T169" s="161" t="str">
        <f t="shared" si="91"/>
        <v/>
      </c>
      <c r="U169" s="161" t="str">
        <f t="shared" si="92"/>
        <v/>
      </c>
      <c r="V169" s="162" t="str">
        <f t="shared" si="105"/>
        <v/>
      </c>
      <c r="W169" s="157" t="str">
        <f t="shared" si="93"/>
        <v/>
      </c>
      <c r="X169" s="157" t="str">
        <f t="shared" si="94"/>
        <v/>
      </c>
      <c r="Y169" s="157"/>
      <c r="Z169" s="157">
        <f t="shared" si="95"/>
        <v>0</v>
      </c>
      <c r="AA169" s="161" t="str">
        <f t="shared" si="106"/>
        <v/>
      </c>
      <c r="AB169" s="161" t="str">
        <f t="shared" si="96"/>
        <v/>
      </c>
      <c r="AC169" s="163">
        <f t="shared" si="96"/>
        <v>0</v>
      </c>
      <c r="AD169" s="163" t="str">
        <f t="shared" si="96"/>
        <v/>
      </c>
      <c r="AE169" s="161" t="str">
        <f t="shared" si="97"/>
        <v/>
      </c>
      <c r="AF169" s="164">
        <f t="shared" si="107"/>
        <v>0</v>
      </c>
      <c r="AG169" s="165">
        <f t="shared" si="82"/>
        <v>0</v>
      </c>
      <c r="AH169" s="161">
        <f t="shared" si="83"/>
        <v>0</v>
      </c>
      <c r="AI169" s="33"/>
      <c r="AJ169" s="166">
        <f t="shared" si="108"/>
        <v>0</v>
      </c>
      <c r="AK169" s="167">
        <f t="shared" si="109"/>
        <v>0</v>
      </c>
      <c r="AL169" s="90"/>
      <c r="AM169" s="154" t="e">
        <f t="shared" si="110"/>
        <v>#VALUE!</v>
      </c>
      <c r="AN169" s="168" t="e">
        <f t="shared" si="98"/>
        <v>#VALUE!</v>
      </c>
      <c r="AO169" s="161" t="e">
        <f t="shared" ca="1" si="120"/>
        <v>#VALUE!</v>
      </c>
      <c r="AP169" s="161" t="e">
        <f t="shared" ca="1" si="111"/>
        <v>#VALUE!</v>
      </c>
      <c r="AQ169" s="155" t="e">
        <f t="shared" ca="1" si="99"/>
        <v>#VALUE!</v>
      </c>
      <c r="AR169" s="161">
        <f t="shared" ca="1" si="100"/>
        <v>0</v>
      </c>
      <c r="AS169" s="161" t="e">
        <f t="shared" ca="1" si="112"/>
        <v>#VALUE!</v>
      </c>
    </row>
    <row r="170" spans="1:45" ht="12.75" customHeight="1" outlineLevel="1" x14ac:dyDescent="0.3">
      <c r="A170" s="35" t="str">
        <f t="shared" si="113"/>
        <v/>
      </c>
      <c r="B170" s="35" t="str">
        <f t="shared" si="101"/>
        <v/>
      </c>
      <c r="C170" s="152" t="str">
        <f t="shared" si="102"/>
        <v/>
      </c>
      <c r="D170" s="153" t="str">
        <f t="shared" si="84"/>
        <v/>
      </c>
      <c r="E170" s="154" t="str">
        <f t="shared" si="114"/>
        <v/>
      </c>
      <c r="F170" s="154" t="str">
        <f t="shared" si="115"/>
        <v/>
      </c>
      <c r="G170" s="155" t="str">
        <f t="shared" si="116"/>
        <v/>
      </c>
      <c r="H170" s="156" t="str">
        <f t="shared" si="103"/>
        <v/>
      </c>
      <c r="I170" s="154" t="str">
        <f t="shared" si="117"/>
        <v/>
      </c>
      <c r="J170" s="157" t="str">
        <f t="shared" si="118"/>
        <v/>
      </c>
      <c r="K170" s="158" t="str">
        <f t="shared" si="85"/>
        <v/>
      </c>
      <c r="L170" s="159" t="str">
        <f t="shared" si="86"/>
        <v/>
      </c>
      <c r="M170" s="159" t="str">
        <f t="shared" si="87"/>
        <v/>
      </c>
      <c r="N170" s="159" t="str">
        <f t="shared" si="88"/>
        <v/>
      </c>
      <c r="O170" s="160" t="str">
        <f t="shared" si="89"/>
        <v/>
      </c>
      <c r="P170" s="161" t="str">
        <f t="shared" si="90"/>
        <v/>
      </c>
      <c r="Q170" s="161" t="str">
        <f t="shared" si="119"/>
        <v/>
      </c>
      <c r="R170" s="161"/>
      <c r="S170" s="161" t="str">
        <f t="shared" si="104"/>
        <v/>
      </c>
      <c r="T170" s="161" t="str">
        <f t="shared" si="91"/>
        <v/>
      </c>
      <c r="U170" s="161" t="str">
        <f t="shared" si="92"/>
        <v/>
      </c>
      <c r="V170" s="162" t="str">
        <f t="shared" si="105"/>
        <v/>
      </c>
      <c r="W170" s="157" t="str">
        <f t="shared" si="93"/>
        <v/>
      </c>
      <c r="X170" s="157" t="str">
        <f t="shared" si="94"/>
        <v/>
      </c>
      <c r="Y170" s="157"/>
      <c r="Z170" s="157">
        <f t="shared" si="95"/>
        <v>0</v>
      </c>
      <c r="AA170" s="161" t="str">
        <f t="shared" si="106"/>
        <v/>
      </c>
      <c r="AB170" s="161" t="str">
        <f t="shared" si="96"/>
        <v/>
      </c>
      <c r="AC170" s="163">
        <f t="shared" si="96"/>
        <v>0</v>
      </c>
      <c r="AD170" s="163" t="str">
        <f t="shared" si="96"/>
        <v/>
      </c>
      <c r="AE170" s="161" t="str">
        <f t="shared" si="97"/>
        <v/>
      </c>
      <c r="AF170" s="164">
        <f t="shared" si="107"/>
        <v>0</v>
      </c>
      <c r="AG170" s="165">
        <f t="shared" si="82"/>
        <v>0</v>
      </c>
      <c r="AH170" s="161">
        <f t="shared" si="83"/>
        <v>0</v>
      </c>
      <c r="AI170" s="33"/>
      <c r="AJ170" s="166">
        <f t="shared" si="108"/>
        <v>0</v>
      </c>
      <c r="AK170" s="167">
        <f t="shared" si="109"/>
        <v>0</v>
      </c>
      <c r="AL170" s="90"/>
      <c r="AM170" s="154" t="e">
        <f t="shared" si="110"/>
        <v>#VALUE!</v>
      </c>
      <c r="AN170" s="168" t="e">
        <f t="shared" si="98"/>
        <v>#VALUE!</v>
      </c>
      <c r="AO170" s="161" t="e">
        <f t="shared" ca="1" si="120"/>
        <v>#VALUE!</v>
      </c>
      <c r="AP170" s="161" t="e">
        <f t="shared" ca="1" si="111"/>
        <v>#VALUE!</v>
      </c>
      <c r="AQ170" s="155" t="e">
        <f t="shared" ca="1" si="99"/>
        <v>#VALUE!</v>
      </c>
      <c r="AR170" s="161">
        <f t="shared" ca="1" si="100"/>
        <v>0</v>
      </c>
      <c r="AS170" s="161" t="e">
        <f t="shared" ca="1" si="112"/>
        <v>#VALUE!</v>
      </c>
    </row>
    <row r="171" spans="1:45" ht="12.75" customHeight="1" outlineLevel="1" x14ac:dyDescent="0.3">
      <c r="A171" s="35" t="str">
        <f t="shared" si="113"/>
        <v/>
      </c>
      <c r="B171" s="35" t="str">
        <f t="shared" si="101"/>
        <v/>
      </c>
      <c r="C171" s="152" t="str">
        <f t="shared" si="102"/>
        <v/>
      </c>
      <c r="D171" s="153" t="str">
        <f t="shared" si="84"/>
        <v/>
      </c>
      <c r="E171" s="154" t="str">
        <f t="shared" si="114"/>
        <v/>
      </c>
      <c r="F171" s="154" t="str">
        <f t="shared" si="115"/>
        <v/>
      </c>
      <c r="G171" s="155" t="str">
        <f t="shared" si="116"/>
        <v/>
      </c>
      <c r="H171" s="156" t="str">
        <f t="shared" si="103"/>
        <v/>
      </c>
      <c r="I171" s="154" t="str">
        <f t="shared" si="117"/>
        <v/>
      </c>
      <c r="J171" s="157" t="str">
        <f t="shared" si="118"/>
        <v/>
      </c>
      <c r="K171" s="158" t="str">
        <f t="shared" si="85"/>
        <v/>
      </c>
      <c r="L171" s="159" t="str">
        <f t="shared" si="86"/>
        <v/>
      </c>
      <c r="M171" s="159" t="str">
        <f t="shared" si="87"/>
        <v/>
      </c>
      <c r="N171" s="159" t="str">
        <f t="shared" si="88"/>
        <v/>
      </c>
      <c r="O171" s="160" t="str">
        <f t="shared" si="89"/>
        <v/>
      </c>
      <c r="P171" s="161" t="str">
        <f t="shared" si="90"/>
        <v/>
      </c>
      <c r="Q171" s="161" t="str">
        <f t="shared" si="119"/>
        <v/>
      </c>
      <c r="R171" s="161"/>
      <c r="S171" s="161" t="str">
        <f t="shared" si="104"/>
        <v/>
      </c>
      <c r="T171" s="161" t="str">
        <f t="shared" si="91"/>
        <v/>
      </c>
      <c r="U171" s="161" t="str">
        <f t="shared" si="92"/>
        <v/>
      </c>
      <c r="V171" s="162" t="str">
        <f t="shared" si="105"/>
        <v/>
      </c>
      <c r="W171" s="157" t="str">
        <f t="shared" si="93"/>
        <v/>
      </c>
      <c r="X171" s="157" t="str">
        <f t="shared" si="94"/>
        <v/>
      </c>
      <c r="Y171" s="157"/>
      <c r="Z171" s="157">
        <f t="shared" si="95"/>
        <v>0</v>
      </c>
      <c r="AA171" s="161" t="str">
        <f t="shared" si="106"/>
        <v/>
      </c>
      <c r="AB171" s="161" t="str">
        <f t="shared" si="96"/>
        <v/>
      </c>
      <c r="AC171" s="163">
        <f t="shared" si="96"/>
        <v>0</v>
      </c>
      <c r="AD171" s="163" t="str">
        <f t="shared" si="96"/>
        <v/>
      </c>
      <c r="AE171" s="161" t="str">
        <f t="shared" si="97"/>
        <v/>
      </c>
      <c r="AF171" s="164">
        <f t="shared" si="107"/>
        <v>0</v>
      </c>
      <c r="AG171" s="165">
        <f t="shared" si="82"/>
        <v>0</v>
      </c>
      <c r="AH171" s="161">
        <f t="shared" si="83"/>
        <v>0</v>
      </c>
      <c r="AI171" s="33"/>
      <c r="AJ171" s="166">
        <f t="shared" si="108"/>
        <v>0</v>
      </c>
      <c r="AK171" s="167">
        <f t="shared" si="109"/>
        <v>0</v>
      </c>
      <c r="AL171" s="90"/>
      <c r="AM171" s="154" t="e">
        <f t="shared" si="110"/>
        <v>#VALUE!</v>
      </c>
      <c r="AN171" s="168" t="e">
        <f t="shared" si="98"/>
        <v>#VALUE!</v>
      </c>
      <c r="AO171" s="161" t="e">
        <f t="shared" ca="1" si="120"/>
        <v>#VALUE!</v>
      </c>
      <c r="AP171" s="161" t="e">
        <f t="shared" ca="1" si="111"/>
        <v>#VALUE!</v>
      </c>
      <c r="AQ171" s="155" t="e">
        <f t="shared" ca="1" si="99"/>
        <v>#VALUE!</v>
      </c>
      <c r="AR171" s="161">
        <f t="shared" ca="1" si="100"/>
        <v>0</v>
      </c>
      <c r="AS171" s="161" t="e">
        <f t="shared" ca="1" si="112"/>
        <v>#VALUE!</v>
      </c>
    </row>
    <row r="172" spans="1:45" ht="12.75" customHeight="1" outlineLevel="1" x14ac:dyDescent="0.3">
      <c r="A172" s="35" t="str">
        <f t="shared" si="113"/>
        <v/>
      </c>
      <c r="B172" s="35" t="str">
        <f t="shared" si="101"/>
        <v/>
      </c>
      <c r="C172" s="152" t="str">
        <f t="shared" si="102"/>
        <v/>
      </c>
      <c r="D172" s="153" t="str">
        <f t="shared" si="84"/>
        <v/>
      </c>
      <c r="E172" s="154" t="str">
        <f t="shared" si="114"/>
        <v/>
      </c>
      <c r="F172" s="154" t="str">
        <f t="shared" si="115"/>
        <v/>
      </c>
      <c r="G172" s="155" t="str">
        <f t="shared" si="116"/>
        <v/>
      </c>
      <c r="H172" s="156" t="str">
        <f t="shared" si="103"/>
        <v/>
      </c>
      <c r="I172" s="154" t="str">
        <f t="shared" si="117"/>
        <v/>
      </c>
      <c r="J172" s="157" t="str">
        <f t="shared" si="118"/>
        <v/>
      </c>
      <c r="K172" s="158" t="str">
        <f t="shared" si="85"/>
        <v/>
      </c>
      <c r="L172" s="159" t="str">
        <f t="shared" si="86"/>
        <v/>
      </c>
      <c r="M172" s="159" t="str">
        <f t="shared" si="87"/>
        <v/>
      </c>
      <c r="N172" s="159" t="str">
        <f t="shared" si="88"/>
        <v/>
      </c>
      <c r="O172" s="160" t="str">
        <f t="shared" si="89"/>
        <v/>
      </c>
      <c r="P172" s="161" t="str">
        <f t="shared" si="90"/>
        <v/>
      </c>
      <c r="Q172" s="161" t="str">
        <f t="shared" si="119"/>
        <v/>
      </c>
      <c r="R172" s="161"/>
      <c r="S172" s="161" t="str">
        <f t="shared" si="104"/>
        <v/>
      </c>
      <c r="T172" s="161" t="str">
        <f t="shared" si="91"/>
        <v/>
      </c>
      <c r="U172" s="161" t="str">
        <f t="shared" si="92"/>
        <v/>
      </c>
      <c r="V172" s="162" t="str">
        <f t="shared" si="105"/>
        <v/>
      </c>
      <c r="W172" s="157" t="str">
        <f t="shared" si="93"/>
        <v/>
      </c>
      <c r="X172" s="157" t="str">
        <f t="shared" si="94"/>
        <v/>
      </c>
      <c r="Y172" s="157"/>
      <c r="Z172" s="157">
        <f t="shared" si="95"/>
        <v>0</v>
      </c>
      <c r="AA172" s="161" t="str">
        <f t="shared" si="106"/>
        <v/>
      </c>
      <c r="AB172" s="161" t="str">
        <f t="shared" si="96"/>
        <v/>
      </c>
      <c r="AC172" s="163">
        <f t="shared" si="96"/>
        <v>0</v>
      </c>
      <c r="AD172" s="163" t="str">
        <f t="shared" si="96"/>
        <v/>
      </c>
      <c r="AE172" s="161" t="str">
        <f t="shared" si="97"/>
        <v/>
      </c>
      <c r="AF172" s="164">
        <f t="shared" si="107"/>
        <v>0</v>
      </c>
      <c r="AG172" s="165">
        <f t="shared" si="82"/>
        <v>0</v>
      </c>
      <c r="AH172" s="161">
        <f t="shared" si="83"/>
        <v>0</v>
      </c>
      <c r="AI172" s="33"/>
      <c r="AJ172" s="166">
        <f t="shared" si="108"/>
        <v>0</v>
      </c>
      <c r="AK172" s="167">
        <f t="shared" si="109"/>
        <v>0</v>
      </c>
      <c r="AL172" s="90"/>
      <c r="AM172" s="154" t="e">
        <f t="shared" si="110"/>
        <v>#VALUE!</v>
      </c>
      <c r="AN172" s="168" t="e">
        <f t="shared" si="98"/>
        <v>#VALUE!</v>
      </c>
      <c r="AO172" s="161" t="e">
        <f t="shared" ca="1" si="120"/>
        <v>#VALUE!</v>
      </c>
      <c r="AP172" s="161" t="e">
        <f t="shared" ca="1" si="111"/>
        <v>#VALUE!</v>
      </c>
      <c r="AQ172" s="155" t="e">
        <f t="shared" ca="1" si="99"/>
        <v>#VALUE!</v>
      </c>
      <c r="AR172" s="161">
        <f t="shared" ca="1" si="100"/>
        <v>0</v>
      </c>
      <c r="AS172" s="161" t="e">
        <f t="shared" ca="1" si="112"/>
        <v>#VALUE!</v>
      </c>
    </row>
    <row r="173" spans="1:45" ht="12.75" customHeight="1" outlineLevel="1" x14ac:dyDescent="0.3">
      <c r="A173" s="35" t="str">
        <f t="shared" si="113"/>
        <v/>
      </c>
      <c r="B173" s="35" t="str">
        <f t="shared" si="101"/>
        <v/>
      </c>
      <c r="C173" s="152" t="str">
        <f t="shared" si="102"/>
        <v/>
      </c>
      <c r="D173" s="153" t="str">
        <f t="shared" si="84"/>
        <v/>
      </c>
      <c r="E173" s="154" t="str">
        <f t="shared" si="114"/>
        <v/>
      </c>
      <c r="F173" s="154" t="str">
        <f t="shared" si="115"/>
        <v/>
      </c>
      <c r="G173" s="155" t="str">
        <f t="shared" si="116"/>
        <v/>
      </c>
      <c r="H173" s="156" t="str">
        <f t="shared" si="103"/>
        <v/>
      </c>
      <c r="I173" s="154" t="str">
        <f t="shared" si="117"/>
        <v/>
      </c>
      <c r="J173" s="157" t="str">
        <f t="shared" si="118"/>
        <v/>
      </c>
      <c r="K173" s="158" t="str">
        <f t="shared" si="85"/>
        <v/>
      </c>
      <c r="L173" s="159" t="str">
        <f t="shared" si="86"/>
        <v/>
      </c>
      <c r="M173" s="159" t="str">
        <f t="shared" si="87"/>
        <v/>
      </c>
      <c r="N173" s="159" t="str">
        <f t="shared" si="88"/>
        <v/>
      </c>
      <c r="O173" s="160" t="str">
        <f t="shared" si="89"/>
        <v/>
      </c>
      <c r="P173" s="161" t="str">
        <f t="shared" si="90"/>
        <v/>
      </c>
      <c r="Q173" s="161" t="str">
        <f t="shared" si="119"/>
        <v/>
      </c>
      <c r="R173" s="161"/>
      <c r="S173" s="161" t="str">
        <f t="shared" si="104"/>
        <v/>
      </c>
      <c r="T173" s="161" t="str">
        <f t="shared" si="91"/>
        <v/>
      </c>
      <c r="U173" s="161" t="str">
        <f t="shared" si="92"/>
        <v/>
      </c>
      <c r="V173" s="162" t="str">
        <f t="shared" si="105"/>
        <v/>
      </c>
      <c r="W173" s="157" t="str">
        <f t="shared" si="93"/>
        <v/>
      </c>
      <c r="X173" s="157" t="str">
        <f t="shared" si="94"/>
        <v/>
      </c>
      <c r="Y173" s="157"/>
      <c r="Z173" s="157">
        <f t="shared" si="95"/>
        <v>0</v>
      </c>
      <c r="AA173" s="161" t="str">
        <f t="shared" si="106"/>
        <v/>
      </c>
      <c r="AB173" s="161" t="str">
        <f t="shared" si="96"/>
        <v/>
      </c>
      <c r="AC173" s="163">
        <f t="shared" si="96"/>
        <v>0</v>
      </c>
      <c r="AD173" s="163" t="str">
        <f t="shared" si="96"/>
        <v/>
      </c>
      <c r="AE173" s="161" t="str">
        <f t="shared" si="97"/>
        <v/>
      </c>
      <c r="AF173" s="164">
        <f t="shared" si="107"/>
        <v>0</v>
      </c>
      <c r="AG173" s="165">
        <f t="shared" si="82"/>
        <v>0</v>
      </c>
      <c r="AH173" s="161">
        <f t="shared" si="83"/>
        <v>0</v>
      </c>
      <c r="AI173" s="33"/>
      <c r="AJ173" s="166">
        <f t="shared" si="108"/>
        <v>0</v>
      </c>
      <c r="AK173" s="167">
        <f t="shared" si="109"/>
        <v>0</v>
      </c>
      <c r="AL173" s="90"/>
      <c r="AM173" s="154" t="e">
        <f t="shared" si="110"/>
        <v>#VALUE!</v>
      </c>
      <c r="AN173" s="168" t="e">
        <f t="shared" si="98"/>
        <v>#VALUE!</v>
      </c>
      <c r="AO173" s="161" t="e">
        <f t="shared" ca="1" si="120"/>
        <v>#VALUE!</v>
      </c>
      <c r="AP173" s="161" t="e">
        <f t="shared" ca="1" si="111"/>
        <v>#VALUE!</v>
      </c>
      <c r="AQ173" s="155" t="e">
        <f t="shared" ca="1" si="99"/>
        <v>#VALUE!</v>
      </c>
      <c r="AR173" s="161">
        <f t="shared" ca="1" si="100"/>
        <v>0</v>
      </c>
      <c r="AS173" s="161" t="e">
        <f t="shared" ca="1" si="112"/>
        <v>#VALUE!</v>
      </c>
    </row>
    <row r="174" spans="1:45" ht="12.75" customHeight="1" outlineLevel="1" x14ac:dyDescent="0.3">
      <c r="A174" s="35" t="str">
        <f t="shared" si="113"/>
        <v/>
      </c>
      <c r="B174" s="35" t="str">
        <f t="shared" si="101"/>
        <v/>
      </c>
      <c r="C174" s="152" t="str">
        <f t="shared" si="102"/>
        <v/>
      </c>
      <c r="D174" s="153" t="str">
        <f t="shared" si="84"/>
        <v/>
      </c>
      <c r="E174" s="154" t="str">
        <f t="shared" si="114"/>
        <v/>
      </c>
      <c r="F174" s="154" t="str">
        <f t="shared" si="115"/>
        <v/>
      </c>
      <c r="G174" s="155" t="str">
        <f t="shared" si="116"/>
        <v/>
      </c>
      <c r="H174" s="156" t="str">
        <f t="shared" si="103"/>
        <v/>
      </c>
      <c r="I174" s="154" t="str">
        <f t="shared" si="117"/>
        <v/>
      </c>
      <c r="J174" s="157" t="str">
        <f t="shared" si="118"/>
        <v/>
      </c>
      <c r="K174" s="158" t="str">
        <f t="shared" si="85"/>
        <v/>
      </c>
      <c r="L174" s="159" t="str">
        <f t="shared" si="86"/>
        <v/>
      </c>
      <c r="M174" s="159" t="str">
        <f t="shared" si="87"/>
        <v/>
      </c>
      <c r="N174" s="159" t="str">
        <f t="shared" si="88"/>
        <v/>
      </c>
      <c r="O174" s="160" t="str">
        <f t="shared" si="89"/>
        <v/>
      </c>
      <c r="P174" s="161" t="str">
        <f t="shared" si="90"/>
        <v/>
      </c>
      <c r="Q174" s="161" t="str">
        <f t="shared" si="119"/>
        <v/>
      </c>
      <c r="R174" s="161"/>
      <c r="S174" s="161" t="str">
        <f t="shared" si="104"/>
        <v/>
      </c>
      <c r="T174" s="161" t="str">
        <f t="shared" si="91"/>
        <v/>
      </c>
      <c r="U174" s="161" t="str">
        <f t="shared" si="92"/>
        <v/>
      </c>
      <c r="V174" s="162" t="str">
        <f t="shared" si="105"/>
        <v/>
      </c>
      <c r="W174" s="157" t="str">
        <f t="shared" si="93"/>
        <v/>
      </c>
      <c r="X174" s="157" t="str">
        <f t="shared" si="94"/>
        <v/>
      </c>
      <c r="Y174" s="157"/>
      <c r="Z174" s="157">
        <f t="shared" si="95"/>
        <v>0</v>
      </c>
      <c r="AA174" s="161" t="str">
        <f t="shared" si="106"/>
        <v/>
      </c>
      <c r="AB174" s="161" t="str">
        <f t="shared" si="96"/>
        <v/>
      </c>
      <c r="AC174" s="163">
        <f t="shared" si="96"/>
        <v>0</v>
      </c>
      <c r="AD174" s="163" t="str">
        <f t="shared" si="96"/>
        <v/>
      </c>
      <c r="AE174" s="161" t="str">
        <f t="shared" si="97"/>
        <v/>
      </c>
      <c r="AF174" s="164">
        <f t="shared" si="107"/>
        <v>0</v>
      </c>
      <c r="AG174" s="165">
        <f t="shared" ref="AG174:AG237" si="121">+IF(C174="",0,C174)</f>
        <v>0</v>
      </c>
      <c r="AH174" s="161">
        <f t="shared" ref="AH174:AH237" si="122">+IF(AE174="",0,AE174)</f>
        <v>0</v>
      </c>
      <c r="AI174" s="33"/>
      <c r="AJ174" s="166">
        <f t="shared" si="108"/>
        <v>0</v>
      </c>
      <c r="AK174" s="167">
        <f t="shared" si="109"/>
        <v>0</v>
      </c>
      <c r="AL174" s="90"/>
      <c r="AM174" s="154" t="e">
        <f t="shared" si="110"/>
        <v>#VALUE!</v>
      </c>
      <c r="AN174" s="168" t="e">
        <f t="shared" si="98"/>
        <v>#VALUE!</v>
      </c>
      <c r="AO174" s="161" t="e">
        <f t="shared" ca="1" si="120"/>
        <v>#VALUE!</v>
      </c>
      <c r="AP174" s="161" t="e">
        <f t="shared" ca="1" si="111"/>
        <v>#VALUE!</v>
      </c>
      <c r="AQ174" s="155" t="e">
        <f t="shared" ca="1" si="99"/>
        <v>#VALUE!</v>
      </c>
      <c r="AR174" s="161">
        <f t="shared" ca="1" si="100"/>
        <v>0</v>
      </c>
      <c r="AS174" s="161" t="e">
        <f t="shared" ca="1" si="112"/>
        <v>#VALUE!</v>
      </c>
    </row>
    <row r="175" spans="1:45" ht="12.75" customHeight="1" outlineLevel="1" x14ac:dyDescent="0.3">
      <c r="A175" s="35" t="str">
        <f t="shared" si="113"/>
        <v/>
      </c>
      <c r="B175" s="35" t="str">
        <f t="shared" si="101"/>
        <v/>
      </c>
      <c r="C175" s="152" t="str">
        <f t="shared" si="102"/>
        <v/>
      </c>
      <c r="D175" s="153" t="str">
        <f t="shared" si="84"/>
        <v/>
      </c>
      <c r="E175" s="154" t="str">
        <f t="shared" si="114"/>
        <v/>
      </c>
      <c r="F175" s="154" t="str">
        <f t="shared" si="115"/>
        <v/>
      </c>
      <c r="G175" s="155" t="str">
        <f t="shared" si="116"/>
        <v/>
      </c>
      <c r="H175" s="156" t="str">
        <f t="shared" si="103"/>
        <v/>
      </c>
      <c r="I175" s="154" t="str">
        <f t="shared" si="117"/>
        <v/>
      </c>
      <c r="J175" s="157" t="str">
        <f t="shared" si="118"/>
        <v/>
      </c>
      <c r="K175" s="158" t="str">
        <f t="shared" si="85"/>
        <v/>
      </c>
      <c r="L175" s="159" t="str">
        <f t="shared" si="86"/>
        <v/>
      </c>
      <c r="M175" s="159" t="str">
        <f t="shared" si="87"/>
        <v/>
      </c>
      <c r="N175" s="159" t="str">
        <f t="shared" si="88"/>
        <v/>
      </c>
      <c r="O175" s="160" t="str">
        <f t="shared" si="89"/>
        <v/>
      </c>
      <c r="P175" s="161" t="str">
        <f t="shared" si="90"/>
        <v/>
      </c>
      <c r="Q175" s="161" t="str">
        <f t="shared" si="119"/>
        <v/>
      </c>
      <c r="R175" s="161"/>
      <c r="S175" s="161" t="str">
        <f t="shared" si="104"/>
        <v/>
      </c>
      <c r="T175" s="161" t="str">
        <f t="shared" si="91"/>
        <v/>
      </c>
      <c r="U175" s="161" t="str">
        <f t="shared" si="92"/>
        <v/>
      </c>
      <c r="V175" s="162" t="str">
        <f t="shared" si="105"/>
        <v/>
      </c>
      <c r="W175" s="157" t="str">
        <f t="shared" si="93"/>
        <v/>
      </c>
      <c r="X175" s="157" t="str">
        <f t="shared" si="94"/>
        <v/>
      </c>
      <c r="Y175" s="157"/>
      <c r="Z175" s="157">
        <f t="shared" si="95"/>
        <v>0</v>
      </c>
      <c r="AA175" s="161" t="str">
        <f t="shared" si="106"/>
        <v/>
      </c>
      <c r="AB175" s="161" t="str">
        <f t="shared" si="96"/>
        <v/>
      </c>
      <c r="AC175" s="163">
        <f t="shared" si="96"/>
        <v>0</v>
      </c>
      <c r="AD175" s="163" t="str">
        <f t="shared" si="96"/>
        <v/>
      </c>
      <c r="AE175" s="161" t="str">
        <f t="shared" si="97"/>
        <v/>
      </c>
      <c r="AF175" s="164">
        <f t="shared" si="107"/>
        <v>0</v>
      </c>
      <c r="AG175" s="165">
        <f t="shared" si="121"/>
        <v>0</v>
      </c>
      <c r="AH175" s="161">
        <f t="shared" si="122"/>
        <v>0</v>
      </c>
      <c r="AI175" s="33"/>
      <c r="AJ175" s="166">
        <f t="shared" si="108"/>
        <v>0</v>
      </c>
      <c r="AK175" s="167">
        <f t="shared" si="109"/>
        <v>0</v>
      </c>
      <c r="AL175" s="90"/>
      <c r="AM175" s="154" t="e">
        <f t="shared" si="110"/>
        <v>#VALUE!</v>
      </c>
      <c r="AN175" s="168" t="e">
        <f t="shared" si="98"/>
        <v>#VALUE!</v>
      </c>
      <c r="AO175" s="161" t="e">
        <f t="shared" ca="1" si="120"/>
        <v>#VALUE!</v>
      </c>
      <c r="AP175" s="161" t="e">
        <f t="shared" ca="1" si="111"/>
        <v>#VALUE!</v>
      </c>
      <c r="AQ175" s="155" t="e">
        <f t="shared" ca="1" si="99"/>
        <v>#VALUE!</v>
      </c>
      <c r="AR175" s="161">
        <f t="shared" ca="1" si="100"/>
        <v>0</v>
      </c>
      <c r="AS175" s="161" t="e">
        <f t="shared" ca="1" si="112"/>
        <v>#VALUE!</v>
      </c>
    </row>
    <row r="176" spans="1:45" ht="12.75" customHeight="1" outlineLevel="1" x14ac:dyDescent="0.3">
      <c r="A176" s="35" t="str">
        <f t="shared" si="113"/>
        <v/>
      </c>
      <c r="B176" s="35" t="str">
        <f t="shared" si="101"/>
        <v/>
      </c>
      <c r="C176" s="152" t="str">
        <f t="shared" si="102"/>
        <v/>
      </c>
      <c r="D176" s="153" t="str">
        <f t="shared" si="84"/>
        <v/>
      </c>
      <c r="E176" s="154" t="str">
        <f t="shared" si="114"/>
        <v/>
      </c>
      <c r="F176" s="154" t="str">
        <f t="shared" si="115"/>
        <v/>
      </c>
      <c r="G176" s="155" t="str">
        <f t="shared" si="116"/>
        <v/>
      </c>
      <c r="H176" s="156" t="str">
        <f t="shared" si="103"/>
        <v/>
      </c>
      <c r="I176" s="154" t="str">
        <f t="shared" si="117"/>
        <v/>
      </c>
      <c r="J176" s="157" t="str">
        <f t="shared" si="118"/>
        <v/>
      </c>
      <c r="K176" s="158" t="str">
        <f t="shared" si="85"/>
        <v/>
      </c>
      <c r="L176" s="159" t="str">
        <f t="shared" si="86"/>
        <v/>
      </c>
      <c r="M176" s="159" t="str">
        <f t="shared" si="87"/>
        <v/>
      </c>
      <c r="N176" s="159" t="str">
        <f t="shared" si="88"/>
        <v/>
      </c>
      <c r="O176" s="160" t="str">
        <f t="shared" si="89"/>
        <v/>
      </c>
      <c r="P176" s="161" t="str">
        <f t="shared" si="90"/>
        <v/>
      </c>
      <c r="Q176" s="161" t="str">
        <f t="shared" si="119"/>
        <v/>
      </c>
      <c r="R176" s="161"/>
      <c r="S176" s="161" t="str">
        <f t="shared" si="104"/>
        <v/>
      </c>
      <c r="T176" s="161" t="str">
        <f t="shared" si="91"/>
        <v/>
      </c>
      <c r="U176" s="161" t="str">
        <f t="shared" si="92"/>
        <v/>
      </c>
      <c r="V176" s="162" t="str">
        <f t="shared" si="105"/>
        <v/>
      </c>
      <c r="W176" s="157" t="str">
        <f t="shared" si="93"/>
        <v/>
      </c>
      <c r="X176" s="157" t="str">
        <f t="shared" si="94"/>
        <v/>
      </c>
      <c r="Y176" s="157"/>
      <c r="Z176" s="157">
        <f t="shared" si="95"/>
        <v>0</v>
      </c>
      <c r="AA176" s="161" t="str">
        <f t="shared" si="106"/>
        <v/>
      </c>
      <c r="AB176" s="161" t="str">
        <f t="shared" si="96"/>
        <v/>
      </c>
      <c r="AC176" s="163">
        <f t="shared" si="96"/>
        <v>0</v>
      </c>
      <c r="AD176" s="163" t="str">
        <f t="shared" si="96"/>
        <v/>
      </c>
      <c r="AE176" s="161" t="str">
        <f t="shared" si="97"/>
        <v/>
      </c>
      <c r="AF176" s="164">
        <f t="shared" si="107"/>
        <v>0</v>
      </c>
      <c r="AG176" s="165">
        <f t="shared" si="121"/>
        <v>0</v>
      </c>
      <c r="AH176" s="161">
        <f t="shared" si="122"/>
        <v>0</v>
      </c>
      <c r="AI176" s="33"/>
      <c r="AJ176" s="166">
        <f t="shared" si="108"/>
        <v>0</v>
      </c>
      <c r="AK176" s="167">
        <f t="shared" si="109"/>
        <v>0</v>
      </c>
      <c r="AL176" s="90"/>
      <c r="AM176" s="154" t="e">
        <f t="shared" si="110"/>
        <v>#VALUE!</v>
      </c>
      <c r="AN176" s="168" t="e">
        <f t="shared" si="98"/>
        <v>#VALUE!</v>
      </c>
      <c r="AO176" s="161" t="e">
        <f t="shared" ca="1" si="120"/>
        <v>#VALUE!</v>
      </c>
      <c r="AP176" s="161" t="e">
        <f t="shared" ca="1" si="111"/>
        <v>#VALUE!</v>
      </c>
      <c r="AQ176" s="155" t="e">
        <f t="shared" ca="1" si="99"/>
        <v>#VALUE!</v>
      </c>
      <c r="AR176" s="161">
        <f t="shared" ca="1" si="100"/>
        <v>0</v>
      </c>
      <c r="AS176" s="161" t="e">
        <f t="shared" ca="1" si="112"/>
        <v>#VALUE!</v>
      </c>
    </row>
    <row r="177" spans="1:45" ht="12.75" customHeight="1" outlineLevel="1" x14ac:dyDescent="0.3">
      <c r="A177" s="35" t="str">
        <f t="shared" si="113"/>
        <v/>
      </c>
      <c r="B177" s="35" t="str">
        <f t="shared" si="101"/>
        <v/>
      </c>
      <c r="C177" s="152" t="str">
        <f t="shared" si="102"/>
        <v/>
      </c>
      <c r="D177" s="153" t="str">
        <f t="shared" si="84"/>
        <v/>
      </c>
      <c r="E177" s="154" t="str">
        <f t="shared" si="114"/>
        <v/>
      </c>
      <c r="F177" s="154" t="str">
        <f t="shared" si="115"/>
        <v/>
      </c>
      <c r="G177" s="155" t="str">
        <f t="shared" si="116"/>
        <v/>
      </c>
      <c r="H177" s="156" t="str">
        <f t="shared" si="103"/>
        <v/>
      </c>
      <c r="I177" s="154" t="str">
        <f t="shared" si="117"/>
        <v/>
      </c>
      <c r="J177" s="157" t="str">
        <f t="shared" si="118"/>
        <v/>
      </c>
      <c r="K177" s="158" t="str">
        <f t="shared" si="85"/>
        <v/>
      </c>
      <c r="L177" s="159" t="str">
        <f t="shared" si="86"/>
        <v/>
      </c>
      <c r="M177" s="159" t="str">
        <f t="shared" si="87"/>
        <v/>
      </c>
      <c r="N177" s="159" t="str">
        <f t="shared" si="88"/>
        <v/>
      </c>
      <c r="O177" s="160" t="str">
        <f t="shared" si="89"/>
        <v/>
      </c>
      <c r="P177" s="161" t="str">
        <f t="shared" si="90"/>
        <v/>
      </c>
      <c r="Q177" s="161" t="str">
        <f t="shared" si="119"/>
        <v/>
      </c>
      <c r="R177" s="161"/>
      <c r="S177" s="161" t="str">
        <f t="shared" si="104"/>
        <v/>
      </c>
      <c r="T177" s="161" t="str">
        <f t="shared" si="91"/>
        <v/>
      </c>
      <c r="U177" s="161" t="str">
        <f t="shared" si="92"/>
        <v/>
      </c>
      <c r="V177" s="162" t="str">
        <f t="shared" si="105"/>
        <v/>
      </c>
      <c r="W177" s="157" t="str">
        <f t="shared" si="93"/>
        <v/>
      </c>
      <c r="X177" s="157" t="str">
        <f t="shared" si="94"/>
        <v/>
      </c>
      <c r="Y177" s="157"/>
      <c r="Z177" s="157">
        <f t="shared" si="95"/>
        <v>0</v>
      </c>
      <c r="AA177" s="161" t="str">
        <f t="shared" si="106"/>
        <v/>
      </c>
      <c r="AB177" s="161" t="str">
        <f t="shared" si="96"/>
        <v/>
      </c>
      <c r="AC177" s="163">
        <f t="shared" si="96"/>
        <v>0</v>
      </c>
      <c r="AD177" s="163" t="str">
        <f t="shared" si="96"/>
        <v/>
      </c>
      <c r="AE177" s="161" t="str">
        <f t="shared" si="97"/>
        <v/>
      </c>
      <c r="AF177" s="164">
        <f t="shared" si="107"/>
        <v>0</v>
      </c>
      <c r="AG177" s="165">
        <f t="shared" si="121"/>
        <v>0</v>
      </c>
      <c r="AH177" s="161">
        <f t="shared" si="122"/>
        <v>0</v>
      </c>
      <c r="AI177" s="33"/>
      <c r="AJ177" s="166">
        <f t="shared" si="108"/>
        <v>0</v>
      </c>
      <c r="AK177" s="167">
        <f t="shared" si="109"/>
        <v>0</v>
      </c>
      <c r="AL177" s="90"/>
      <c r="AM177" s="154" t="e">
        <f t="shared" si="110"/>
        <v>#VALUE!</v>
      </c>
      <c r="AN177" s="168" t="e">
        <f t="shared" si="98"/>
        <v>#VALUE!</v>
      </c>
      <c r="AO177" s="161" t="e">
        <f t="shared" ca="1" si="120"/>
        <v>#VALUE!</v>
      </c>
      <c r="AP177" s="161" t="e">
        <f t="shared" ca="1" si="111"/>
        <v>#VALUE!</v>
      </c>
      <c r="AQ177" s="155" t="e">
        <f t="shared" ca="1" si="99"/>
        <v>#VALUE!</v>
      </c>
      <c r="AR177" s="161">
        <f t="shared" ca="1" si="100"/>
        <v>0</v>
      </c>
      <c r="AS177" s="161" t="e">
        <f t="shared" ca="1" si="112"/>
        <v>#VALUE!</v>
      </c>
    </row>
    <row r="178" spans="1:45" ht="12.75" customHeight="1" outlineLevel="1" x14ac:dyDescent="0.3">
      <c r="A178" s="35" t="str">
        <f t="shared" si="113"/>
        <v/>
      </c>
      <c r="B178" s="35" t="str">
        <f t="shared" si="101"/>
        <v/>
      </c>
      <c r="C178" s="152" t="str">
        <f t="shared" si="102"/>
        <v/>
      </c>
      <c r="D178" s="153" t="str">
        <f t="shared" si="84"/>
        <v/>
      </c>
      <c r="E178" s="154" t="str">
        <f t="shared" si="114"/>
        <v/>
      </c>
      <c r="F178" s="154" t="str">
        <f t="shared" si="115"/>
        <v/>
      </c>
      <c r="G178" s="155" t="str">
        <f t="shared" si="116"/>
        <v/>
      </c>
      <c r="H178" s="156" t="str">
        <f t="shared" si="103"/>
        <v/>
      </c>
      <c r="I178" s="154" t="str">
        <f t="shared" si="117"/>
        <v/>
      </c>
      <c r="J178" s="157" t="str">
        <f t="shared" si="118"/>
        <v/>
      </c>
      <c r="K178" s="158" t="str">
        <f t="shared" si="85"/>
        <v/>
      </c>
      <c r="L178" s="159" t="str">
        <f t="shared" si="86"/>
        <v/>
      </c>
      <c r="M178" s="159" t="str">
        <f t="shared" si="87"/>
        <v/>
      </c>
      <c r="N178" s="159" t="str">
        <f t="shared" si="88"/>
        <v/>
      </c>
      <c r="O178" s="160" t="str">
        <f t="shared" si="89"/>
        <v/>
      </c>
      <c r="P178" s="161" t="str">
        <f t="shared" si="90"/>
        <v/>
      </c>
      <c r="Q178" s="161" t="str">
        <f t="shared" si="119"/>
        <v/>
      </c>
      <c r="R178" s="161"/>
      <c r="S178" s="161" t="str">
        <f t="shared" si="104"/>
        <v/>
      </c>
      <c r="T178" s="161" t="str">
        <f t="shared" si="91"/>
        <v/>
      </c>
      <c r="U178" s="161" t="str">
        <f t="shared" si="92"/>
        <v/>
      </c>
      <c r="V178" s="162" t="str">
        <f t="shared" si="105"/>
        <v/>
      </c>
      <c r="W178" s="157" t="str">
        <f t="shared" si="93"/>
        <v/>
      </c>
      <c r="X178" s="157" t="str">
        <f t="shared" si="94"/>
        <v/>
      </c>
      <c r="Y178" s="157"/>
      <c r="Z178" s="157">
        <f t="shared" si="95"/>
        <v>0</v>
      </c>
      <c r="AA178" s="161" t="str">
        <f t="shared" si="106"/>
        <v/>
      </c>
      <c r="AB178" s="161" t="str">
        <f t="shared" si="96"/>
        <v/>
      </c>
      <c r="AC178" s="163">
        <f t="shared" si="96"/>
        <v>0</v>
      </c>
      <c r="AD178" s="163" t="str">
        <f t="shared" si="96"/>
        <v/>
      </c>
      <c r="AE178" s="161" t="str">
        <f t="shared" si="97"/>
        <v/>
      </c>
      <c r="AF178" s="164">
        <f t="shared" si="107"/>
        <v>0</v>
      </c>
      <c r="AG178" s="165">
        <f t="shared" si="121"/>
        <v>0</v>
      </c>
      <c r="AH178" s="161">
        <f t="shared" si="122"/>
        <v>0</v>
      </c>
      <c r="AI178" s="33"/>
      <c r="AJ178" s="166">
        <f t="shared" si="108"/>
        <v>0</v>
      </c>
      <c r="AK178" s="167">
        <f t="shared" si="109"/>
        <v>0</v>
      </c>
      <c r="AL178" s="90"/>
      <c r="AM178" s="154" t="e">
        <f t="shared" si="110"/>
        <v>#VALUE!</v>
      </c>
      <c r="AN178" s="168" t="e">
        <f t="shared" si="98"/>
        <v>#VALUE!</v>
      </c>
      <c r="AO178" s="161" t="e">
        <f t="shared" ca="1" si="120"/>
        <v>#VALUE!</v>
      </c>
      <c r="AP178" s="161" t="e">
        <f t="shared" ca="1" si="111"/>
        <v>#VALUE!</v>
      </c>
      <c r="AQ178" s="155" t="e">
        <f t="shared" ca="1" si="99"/>
        <v>#VALUE!</v>
      </c>
      <c r="AR178" s="161">
        <f t="shared" ca="1" si="100"/>
        <v>0</v>
      </c>
      <c r="AS178" s="161" t="e">
        <f t="shared" ca="1" si="112"/>
        <v>#VALUE!</v>
      </c>
    </row>
    <row r="179" spans="1:45" ht="12.75" customHeight="1" outlineLevel="1" x14ac:dyDescent="0.3">
      <c r="A179" s="35" t="str">
        <f t="shared" si="113"/>
        <v/>
      </c>
      <c r="B179" s="35" t="str">
        <f t="shared" si="101"/>
        <v/>
      </c>
      <c r="C179" s="152" t="str">
        <f t="shared" si="102"/>
        <v/>
      </c>
      <c r="D179" s="153" t="str">
        <f t="shared" si="84"/>
        <v/>
      </c>
      <c r="E179" s="154" t="str">
        <f t="shared" si="114"/>
        <v/>
      </c>
      <c r="F179" s="154" t="str">
        <f t="shared" si="115"/>
        <v/>
      </c>
      <c r="G179" s="155" t="str">
        <f t="shared" si="116"/>
        <v/>
      </c>
      <c r="H179" s="156" t="str">
        <f t="shared" si="103"/>
        <v/>
      </c>
      <c r="I179" s="154" t="str">
        <f t="shared" si="117"/>
        <v/>
      </c>
      <c r="J179" s="157" t="str">
        <f t="shared" si="118"/>
        <v/>
      </c>
      <c r="K179" s="158" t="str">
        <f t="shared" si="85"/>
        <v/>
      </c>
      <c r="L179" s="159" t="str">
        <f t="shared" si="86"/>
        <v/>
      </c>
      <c r="M179" s="159" t="str">
        <f t="shared" si="87"/>
        <v/>
      </c>
      <c r="N179" s="159" t="str">
        <f t="shared" si="88"/>
        <v/>
      </c>
      <c r="O179" s="160" t="str">
        <f t="shared" si="89"/>
        <v/>
      </c>
      <c r="P179" s="161" t="str">
        <f t="shared" si="90"/>
        <v/>
      </c>
      <c r="Q179" s="161" t="str">
        <f t="shared" si="119"/>
        <v/>
      </c>
      <c r="R179" s="161"/>
      <c r="S179" s="161" t="str">
        <f t="shared" si="104"/>
        <v/>
      </c>
      <c r="T179" s="161" t="str">
        <f t="shared" si="91"/>
        <v/>
      </c>
      <c r="U179" s="161" t="str">
        <f t="shared" si="92"/>
        <v/>
      </c>
      <c r="V179" s="162" t="str">
        <f t="shared" si="105"/>
        <v/>
      </c>
      <c r="W179" s="157" t="str">
        <f t="shared" si="93"/>
        <v/>
      </c>
      <c r="X179" s="157" t="str">
        <f t="shared" si="94"/>
        <v/>
      </c>
      <c r="Y179" s="157"/>
      <c r="Z179" s="157">
        <f t="shared" si="95"/>
        <v>0</v>
      </c>
      <c r="AA179" s="161" t="str">
        <f t="shared" si="106"/>
        <v/>
      </c>
      <c r="AB179" s="161" t="str">
        <f t="shared" si="96"/>
        <v/>
      </c>
      <c r="AC179" s="163">
        <f t="shared" si="96"/>
        <v>0</v>
      </c>
      <c r="AD179" s="163" t="str">
        <f t="shared" si="96"/>
        <v/>
      </c>
      <c r="AE179" s="161" t="str">
        <f t="shared" si="97"/>
        <v/>
      </c>
      <c r="AF179" s="164">
        <f t="shared" si="107"/>
        <v>0</v>
      </c>
      <c r="AG179" s="165">
        <f t="shared" si="121"/>
        <v>0</v>
      </c>
      <c r="AH179" s="161">
        <f t="shared" si="122"/>
        <v>0</v>
      </c>
      <c r="AI179" s="33"/>
      <c r="AJ179" s="166">
        <f t="shared" si="108"/>
        <v>0</v>
      </c>
      <c r="AK179" s="167">
        <f t="shared" si="109"/>
        <v>0</v>
      </c>
      <c r="AL179" s="90"/>
      <c r="AM179" s="154" t="e">
        <f t="shared" si="110"/>
        <v>#VALUE!</v>
      </c>
      <c r="AN179" s="168" t="e">
        <f t="shared" si="98"/>
        <v>#VALUE!</v>
      </c>
      <c r="AO179" s="161" t="e">
        <f t="shared" ca="1" si="120"/>
        <v>#VALUE!</v>
      </c>
      <c r="AP179" s="161" t="e">
        <f t="shared" ca="1" si="111"/>
        <v>#VALUE!</v>
      </c>
      <c r="AQ179" s="155" t="e">
        <f t="shared" ca="1" si="99"/>
        <v>#VALUE!</v>
      </c>
      <c r="AR179" s="161">
        <f t="shared" ca="1" si="100"/>
        <v>0</v>
      </c>
      <c r="AS179" s="161" t="e">
        <f t="shared" ca="1" si="112"/>
        <v>#VALUE!</v>
      </c>
    </row>
    <row r="180" spans="1:45" ht="12.75" customHeight="1" outlineLevel="1" x14ac:dyDescent="0.3">
      <c r="A180" s="35" t="str">
        <f t="shared" si="113"/>
        <v/>
      </c>
      <c r="B180" s="35" t="str">
        <f t="shared" si="101"/>
        <v/>
      </c>
      <c r="C180" s="152" t="str">
        <f t="shared" si="102"/>
        <v/>
      </c>
      <c r="D180" s="153" t="str">
        <f t="shared" si="84"/>
        <v/>
      </c>
      <c r="E180" s="154" t="str">
        <f t="shared" si="114"/>
        <v/>
      </c>
      <c r="F180" s="154" t="str">
        <f t="shared" si="115"/>
        <v/>
      </c>
      <c r="G180" s="155" t="str">
        <f t="shared" si="116"/>
        <v/>
      </c>
      <c r="H180" s="156" t="str">
        <f t="shared" si="103"/>
        <v/>
      </c>
      <c r="I180" s="154" t="str">
        <f t="shared" si="117"/>
        <v/>
      </c>
      <c r="J180" s="157" t="str">
        <f t="shared" si="118"/>
        <v/>
      </c>
      <c r="K180" s="158" t="str">
        <f t="shared" si="85"/>
        <v/>
      </c>
      <c r="L180" s="159" t="str">
        <f t="shared" si="86"/>
        <v/>
      </c>
      <c r="M180" s="159" t="str">
        <f t="shared" si="87"/>
        <v/>
      </c>
      <c r="N180" s="159" t="str">
        <f t="shared" si="88"/>
        <v/>
      </c>
      <c r="O180" s="160" t="str">
        <f t="shared" si="89"/>
        <v/>
      </c>
      <c r="P180" s="161" t="str">
        <f t="shared" si="90"/>
        <v/>
      </c>
      <c r="Q180" s="161" t="str">
        <f t="shared" si="119"/>
        <v/>
      </c>
      <c r="R180" s="161"/>
      <c r="S180" s="161" t="str">
        <f t="shared" si="104"/>
        <v/>
      </c>
      <c r="T180" s="161" t="str">
        <f t="shared" si="91"/>
        <v/>
      </c>
      <c r="U180" s="161" t="str">
        <f t="shared" si="92"/>
        <v/>
      </c>
      <c r="V180" s="162" t="str">
        <f t="shared" si="105"/>
        <v/>
      </c>
      <c r="W180" s="157" t="str">
        <f t="shared" si="93"/>
        <v/>
      </c>
      <c r="X180" s="157" t="str">
        <f t="shared" si="94"/>
        <v/>
      </c>
      <c r="Y180" s="157"/>
      <c r="Z180" s="157">
        <f t="shared" si="95"/>
        <v>0</v>
      </c>
      <c r="AA180" s="161" t="str">
        <f t="shared" si="106"/>
        <v/>
      </c>
      <c r="AB180" s="161" t="str">
        <f t="shared" si="96"/>
        <v/>
      </c>
      <c r="AC180" s="163">
        <f t="shared" si="96"/>
        <v>0</v>
      </c>
      <c r="AD180" s="163" t="str">
        <f t="shared" si="96"/>
        <v/>
      </c>
      <c r="AE180" s="161" t="str">
        <f t="shared" si="97"/>
        <v/>
      </c>
      <c r="AF180" s="164">
        <f t="shared" si="107"/>
        <v>0</v>
      </c>
      <c r="AG180" s="165">
        <f t="shared" si="121"/>
        <v>0</v>
      </c>
      <c r="AH180" s="161">
        <f t="shared" si="122"/>
        <v>0</v>
      </c>
      <c r="AI180" s="33"/>
      <c r="AJ180" s="166">
        <f t="shared" si="108"/>
        <v>0</v>
      </c>
      <c r="AK180" s="167">
        <f t="shared" si="109"/>
        <v>0</v>
      </c>
      <c r="AL180" s="90"/>
      <c r="AM180" s="154" t="e">
        <f t="shared" si="110"/>
        <v>#VALUE!</v>
      </c>
      <c r="AN180" s="168" t="e">
        <f t="shared" si="98"/>
        <v>#VALUE!</v>
      </c>
      <c r="AO180" s="161" t="e">
        <f t="shared" ca="1" si="120"/>
        <v>#VALUE!</v>
      </c>
      <c r="AP180" s="161" t="e">
        <f t="shared" ca="1" si="111"/>
        <v>#VALUE!</v>
      </c>
      <c r="AQ180" s="155" t="e">
        <f t="shared" ca="1" si="99"/>
        <v>#VALUE!</v>
      </c>
      <c r="AR180" s="161">
        <f t="shared" ca="1" si="100"/>
        <v>0</v>
      </c>
      <c r="AS180" s="161" t="e">
        <f t="shared" ca="1" si="112"/>
        <v>#VALUE!</v>
      </c>
    </row>
    <row r="181" spans="1:45" ht="12.75" customHeight="1" outlineLevel="1" x14ac:dyDescent="0.3">
      <c r="A181" s="35" t="str">
        <f t="shared" si="113"/>
        <v/>
      </c>
      <c r="B181" s="35" t="str">
        <f t="shared" si="101"/>
        <v/>
      </c>
      <c r="C181" s="152" t="str">
        <f t="shared" si="102"/>
        <v/>
      </c>
      <c r="D181" s="153" t="str">
        <f t="shared" si="84"/>
        <v/>
      </c>
      <c r="E181" s="154" t="str">
        <f t="shared" si="114"/>
        <v/>
      </c>
      <c r="F181" s="154" t="str">
        <f t="shared" si="115"/>
        <v/>
      </c>
      <c r="G181" s="155" t="str">
        <f t="shared" si="116"/>
        <v/>
      </c>
      <c r="H181" s="156" t="str">
        <f t="shared" si="103"/>
        <v/>
      </c>
      <c r="I181" s="154" t="str">
        <f t="shared" si="117"/>
        <v/>
      </c>
      <c r="J181" s="157" t="str">
        <f t="shared" si="118"/>
        <v/>
      </c>
      <c r="K181" s="158" t="str">
        <f t="shared" si="85"/>
        <v/>
      </c>
      <c r="L181" s="159" t="str">
        <f t="shared" si="86"/>
        <v/>
      </c>
      <c r="M181" s="159" t="str">
        <f t="shared" si="87"/>
        <v/>
      </c>
      <c r="N181" s="159" t="str">
        <f t="shared" si="88"/>
        <v/>
      </c>
      <c r="O181" s="160" t="str">
        <f t="shared" si="89"/>
        <v/>
      </c>
      <c r="P181" s="161" t="str">
        <f t="shared" si="90"/>
        <v/>
      </c>
      <c r="Q181" s="161" t="str">
        <f t="shared" si="119"/>
        <v/>
      </c>
      <c r="R181" s="161"/>
      <c r="S181" s="161" t="str">
        <f t="shared" si="104"/>
        <v/>
      </c>
      <c r="T181" s="161" t="str">
        <f t="shared" si="91"/>
        <v/>
      </c>
      <c r="U181" s="161" t="str">
        <f t="shared" si="92"/>
        <v/>
      </c>
      <c r="V181" s="162" t="str">
        <f t="shared" si="105"/>
        <v/>
      </c>
      <c r="W181" s="157" t="str">
        <f t="shared" si="93"/>
        <v/>
      </c>
      <c r="X181" s="157" t="str">
        <f t="shared" si="94"/>
        <v/>
      </c>
      <c r="Y181" s="157"/>
      <c r="Z181" s="157">
        <f t="shared" si="95"/>
        <v>0</v>
      </c>
      <c r="AA181" s="161" t="str">
        <f t="shared" si="106"/>
        <v/>
      </c>
      <c r="AB181" s="161" t="str">
        <f t="shared" si="96"/>
        <v/>
      </c>
      <c r="AC181" s="163">
        <f t="shared" si="96"/>
        <v>0</v>
      </c>
      <c r="AD181" s="163" t="str">
        <f t="shared" si="96"/>
        <v/>
      </c>
      <c r="AE181" s="161" t="str">
        <f t="shared" si="97"/>
        <v/>
      </c>
      <c r="AF181" s="164">
        <f t="shared" si="107"/>
        <v>0</v>
      </c>
      <c r="AG181" s="165">
        <f t="shared" si="121"/>
        <v>0</v>
      </c>
      <c r="AH181" s="161">
        <f t="shared" si="122"/>
        <v>0</v>
      </c>
      <c r="AI181" s="33"/>
      <c r="AJ181" s="166">
        <f t="shared" si="108"/>
        <v>0</v>
      </c>
      <c r="AK181" s="167">
        <f t="shared" si="109"/>
        <v>0</v>
      </c>
      <c r="AL181" s="90"/>
      <c r="AM181" s="154" t="e">
        <f t="shared" si="110"/>
        <v>#VALUE!</v>
      </c>
      <c r="AN181" s="168" t="e">
        <f t="shared" si="98"/>
        <v>#VALUE!</v>
      </c>
      <c r="AO181" s="161" t="e">
        <f t="shared" ca="1" si="120"/>
        <v>#VALUE!</v>
      </c>
      <c r="AP181" s="161" t="e">
        <f t="shared" ca="1" si="111"/>
        <v>#VALUE!</v>
      </c>
      <c r="AQ181" s="155" t="e">
        <f t="shared" ca="1" si="99"/>
        <v>#VALUE!</v>
      </c>
      <c r="AR181" s="161">
        <f t="shared" ca="1" si="100"/>
        <v>0</v>
      </c>
      <c r="AS181" s="161" t="e">
        <f t="shared" ca="1" si="112"/>
        <v>#VALUE!</v>
      </c>
    </row>
    <row r="182" spans="1:45" ht="12.75" customHeight="1" outlineLevel="1" x14ac:dyDescent="0.3">
      <c r="A182" s="35" t="str">
        <f t="shared" si="113"/>
        <v/>
      </c>
      <c r="B182" s="35" t="str">
        <f t="shared" si="101"/>
        <v/>
      </c>
      <c r="C182" s="152" t="str">
        <f t="shared" si="102"/>
        <v/>
      </c>
      <c r="D182" s="153" t="str">
        <f t="shared" si="84"/>
        <v/>
      </c>
      <c r="E182" s="154" t="str">
        <f t="shared" si="114"/>
        <v/>
      </c>
      <c r="F182" s="154" t="str">
        <f t="shared" si="115"/>
        <v/>
      </c>
      <c r="G182" s="155" t="str">
        <f t="shared" si="116"/>
        <v/>
      </c>
      <c r="H182" s="156" t="str">
        <f t="shared" si="103"/>
        <v/>
      </c>
      <c r="I182" s="154" t="str">
        <f t="shared" si="117"/>
        <v/>
      </c>
      <c r="J182" s="157" t="str">
        <f t="shared" si="118"/>
        <v/>
      </c>
      <c r="K182" s="158" t="str">
        <f t="shared" si="85"/>
        <v/>
      </c>
      <c r="L182" s="159" t="str">
        <f t="shared" si="86"/>
        <v/>
      </c>
      <c r="M182" s="159" t="str">
        <f t="shared" si="87"/>
        <v/>
      </c>
      <c r="N182" s="159" t="str">
        <f t="shared" si="88"/>
        <v/>
      </c>
      <c r="O182" s="160" t="str">
        <f t="shared" si="89"/>
        <v/>
      </c>
      <c r="P182" s="161" t="str">
        <f t="shared" si="90"/>
        <v/>
      </c>
      <c r="Q182" s="161" t="str">
        <f t="shared" si="119"/>
        <v/>
      </c>
      <c r="R182" s="161"/>
      <c r="S182" s="161" t="str">
        <f t="shared" si="104"/>
        <v/>
      </c>
      <c r="T182" s="161" t="str">
        <f t="shared" si="91"/>
        <v/>
      </c>
      <c r="U182" s="161" t="str">
        <f t="shared" si="92"/>
        <v/>
      </c>
      <c r="V182" s="162" t="str">
        <f t="shared" si="105"/>
        <v/>
      </c>
      <c r="W182" s="157" t="str">
        <f t="shared" si="93"/>
        <v/>
      </c>
      <c r="X182" s="157" t="str">
        <f t="shared" si="94"/>
        <v/>
      </c>
      <c r="Y182" s="157"/>
      <c r="Z182" s="157">
        <f t="shared" si="95"/>
        <v>0</v>
      </c>
      <c r="AA182" s="161" t="str">
        <f t="shared" si="106"/>
        <v/>
      </c>
      <c r="AB182" s="161" t="str">
        <f t="shared" si="96"/>
        <v/>
      </c>
      <c r="AC182" s="163">
        <f t="shared" si="96"/>
        <v>0</v>
      </c>
      <c r="AD182" s="163" t="str">
        <f t="shared" si="96"/>
        <v/>
      </c>
      <c r="AE182" s="161" t="str">
        <f t="shared" si="97"/>
        <v/>
      </c>
      <c r="AF182" s="164">
        <f t="shared" si="107"/>
        <v>0</v>
      </c>
      <c r="AG182" s="165">
        <f t="shared" si="121"/>
        <v>0</v>
      </c>
      <c r="AH182" s="161">
        <f t="shared" si="122"/>
        <v>0</v>
      </c>
      <c r="AI182" s="33"/>
      <c r="AJ182" s="166">
        <f t="shared" si="108"/>
        <v>0</v>
      </c>
      <c r="AK182" s="167">
        <f t="shared" si="109"/>
        <v>0</v>
      </c>
      <c r="AL182" s="90"/>
      <c r="AM182" s="154" t="e">
        <f t="shared" si="110"/>
        <v>#VALUE!</v>
      </c>
      <c r="AN182" s="168" t="e">
        <f t="shared" si="98"/>
        <v>#VALUE!</v>
      </c>
      <c r="AO182" s="161" t="e">
        <f t="shared" ca="1" si="120"/>
        <v>#VALUE!</v>
      </c>
      <c r="AP182" s="161" t="e">
        <f t="shared" ca="1" si="111"/>
        <v>#VALUE!</v>
      </c>
      <c r="AQ182" s="155" t="e">
        <f t="shared" ca="1" si="99"/>
        <v>#VALUE!</v>
      </c>
      <c r="AR182" s="161">
        <f t="shared" ca="1" si="100"/>
        <v>0</v>
      </c>
      <c r="AS182" s="161" t="e">
        <f t="shared" ca="1" si="112"/>
        <v>#VALUE!</v>
      </c>
    </row>
    <row r="183" spans="1:45" ht="12.75" customHeight="1" outlineLevel="1" x14ac:dyDescent="0.3">
      <c r="A183" s="35" t="str">
        <f t="shared" si="113"/>
        <v/>
      </c>
      <c r="B183" s="35" t="str">
        <f t="shared" si="101"/>
        <v/>
      </c>
      <c r="C183" s="152" t="str">
        <f t="shared" si="102"/>
        <v/>
      </c>
      <c r="D183" s="153" t="str">
        <f t="shared" si="84"/>
        <v/>
      </c>
      <c r="E183" s="154" t="str">
        <f t="shared" si="114"/>
        <v/>
      </c>
      <c r="F183" s="154" t="str">
        <f t="shared" si="115"/>
        <v/>
      </c>
      <c r="G183" s="155" t="str">
        <f t="shared" si="116"/>
        <v/>
      </c>
      <c r="H183" s="156" t="str">
        <f t="shared" si="103"/>
        <v/>
      </c>
      <c r="I183" s="154" t="str">
        <f t="shared" si="117"/>
        <v/>
      </c>
      <c r="J183" s="157" t="str">
        <f t="shared" si="118"/>
        <v/>
      </c>
      <c r="K183" s="158" t="str">
        <f t="shared" si="85"/>
        <v/>
      </c>
      <c r="L183" s="159" t="str">
        <f t="shared" si="86"/>
        <v/>
      </c>
      <c r="M183" s="159" t="str">
        <f t="shared" si="87"/>
        <v/>
      </c>
      <c r="N183" s="159" t="str">
        <f t="shared" si="88"/>
        <v/>
      </c>
      <c r="O183" s="160" t="str">
        <f t="shared" si="89"/>
        <v/>
      </c>
      <c r="P183" s="161" t="str">
        <f t="shared" si="90"/>
        <v/>
      </c>
      <c r="Q183" s="161" t="str">
        <f t="shared" si="119"/>
        <v/>
      </c>
      <c r="R183" s="161"/>
      <c r="S183" s="161" t="str">
        <f t="shared" si="104"/>
        <v/>
      </c>
      <c r="T183" s="161" t="str">
        <f t="shared" si="91"/>
        <v/>
      </c>
      <c r="U183" s="161" t="str">
        <f t="shared" si="92"/>
        <v/>
      </c>
      <c r="V183" s="162" t="str">
        <f t="shared" si="105"/>
        <v/>
      </c>
      <c r="W183" s="157" t="str">
        <f t="shared" si="93"/>
        <v/>
      </c>
      <c r="X183" s="157" t="str">
        <f t="shared" si="94"/>
        <v/>
      </c>
      <c r="Y183" s="157"/>
      <c r="Z183" s="157">
        <f t="shared" si="95"/>
        <v>0</v>
      </c>
      <c r="AA183" s="161" t="str">
        <f t="shared" si="106"/>
        <v/>
      </c>
      <c r="AB183" s="161" t="str">
        <f t="shared" si="96"/>
        <v/>
      </c>
      <c r="AC183" s="163">
        <f t="shared" si="96"/>
        <v>0</v>
      </c>
      <c r="AD183" s="163" t="str">
        <f t="shared" si="96"/>
        <v/>
      </c>
      <c r="AE183" s="161" t="str">
        <f t="shared" si="97"/>
        <v/>
      </c>
      <c r="AF183" s="164">
        <f t="shared" si="107"/>
        <v>0</v>
      </c>
      <c r="AG183" s="165">
        <f t="shared" si="121"/>
        <v>0</v>
      </c>
      <c r="AH183" s="161">
        <f t="shared" si="122"/>
        <v>0</v>
      </c>
      <c r="AI183" s="33"/>
      <c r="AJ183" s="166">
        <f t="shared" si="108"/>
        <v>0</v>
      </c>
      <c r="AK183" s="167">
        <f t="shared" si="109"/>
        <v>0</v>
      </c>
      <c r="AL183" s="90"/>
      <c r="AM183" s="154" t="e">
        <f t="shared" si="110"/>
        <v>#VALUE!</v>
      </c>
      <c r="AN183" s="168" t="e">
        <f t="shared" si="98"/>
        <v>#VALUE!</v>
      </c>
      <c r="AO183" s="161" t="e">
        <f t="shared" ca="1" si="120"/>
        <v>#VALUE!</v>
      </c>
      <c r="AP183" s="161" t="e">
        <f t="shared" ca="1" si="111"/>
        <v>#VALUE!</v>
      </c>
      <c r="AQ183" s="155" t="e">
        <f t="shared" ca="1" si="99"/>
        <v>#VALUE!</v>
      </c>
      <c r="AR183" s="161">
        <f t="shared" ca="1" si="100"/>
        <v>0</v>
      </c>
      <c r="AS183" s="161" t="e">
        <f t="shared" ca="1" si="112"/>
        <v>#VALUE!</v>
      </c>
    </row>
    <row r="184" spans="1:45" ht="12.75" customHeight="1" outlineLevel="1" x14ac:dyDescent="0.3">
      <c r="A184" s="35" t="str">
        <f t="shared" si="113"/>
        <v/>
      </c>
      <c r="B184" s="35" t="str">
        <f t="shared" si="101"/>
        <v/>
      </c>
      <c r="C184" s="152" t="str">
        <f t="shared" si="102"/>
        <v/>
      </c>
      <c r="D184" s="153" t="str">
        <f t="shared" si="84"/>
        <v/>
      </c>
      <c r="E184" s="154" t="str">
        <f t="shared" si="114"/>
        <v/>
      </c>
      <c r="F184" s="154" t="str">
        <f t="shared" si="115"/>
        <v/>
      </c>
      <c r="G184" s="155" t="str">
        <f t="shared" si="116"/>
        <v/>
      </c>
      <c r="H184" s="156" t="str">
        <f t="shared" si="103"/>
        <v/>
      </c>
      <c r="I184" s="154" t="str">
        <f t="shared" si="117"/>
        <v/>
      </c>
      <c r="J184" s="157" t="str">
        <f t="shared" si="118"/>
        <v/>
      </c>
      <c r="K184" s="158" t="str">
        <f t="shared" si="85"/>
        <v/>
      </c>
      <c r="L184" s="159" t="str">
        <f t="shared" si="86"/>
        <v/>
      </c>
      <c r="M184" s="159" t="str">
        <f t="shared" si="87"/>
        <v/>
      </c>
      <c r="N184" s="159" t="str">
        <f t="shared" si="88"/>
        <v/>
      </c>
      <c r="O184" s="160" t="str">
        <f t="shared" si="89"/>
        <v/>
      </c>
      <c r="P184" s="161" t="str">
        <f t="shared" si="90"/>
        <v/>
      </c>
      <c r="Q184" s="161" t="str">
        <f t="shared" si="119"/>
        <v/>
      </c>
      <c r="R184" s="161"/>
      <c r="S184" s="161" t="str">
        <f t="shared" si="104"/>
        <v/>
      </c>
      <c r="T184" s="161" t="str">
        <f t="shared" si="91"/>
        <v/>
      </c>
      <c r="U184" s="161" t="str">
        <f t="shared" si="92"/>
        <v/>
      </c>
      <c r="V184" s="162" t="str">
        <f t="shared" si="105"/>
        <v/>
      </c>
      <c r="W184" s="157" t="str">
        <f t="shared" si="93"/>
        <v/>
      </c>
      <c r="X184" s="157" t="str">
        <f t="shared" si="94"/>
        <v/>
      </c>
      <c r="Y184" s="157"/>
      <c r="Z184" s="157">
        <f t="shared" si="95"/>
        <v>0</v>
      </c>
      <c r="AA184" s="161" t="str">
        <f t="shared" si="106"/>
        <v/>
      </c>
      <c r="AB184" s="161" t="str">
        <f t="shared" si="96"/>
        <v/>
      </c>
      <c r="AC184" s="163">
        <f t="shared" si="96"/>
        <v>0</v>
      </c>
      <c r="AD184" s="163" t="str">
        <f t="shared" si="96"/>
        <v/>
      </c>
      <c r="AE184" s="161" t="str">
        <f t="shared" si="97"/>
        <v/>
      </c>
      <c r="AF184" s="164">
        <f t="shared" si="107"/>
        <v>0</v>
      </c>
      <c r="AG184" s="165">
        <f t="shared" si="121"/>
        <v>0</v>
      </c>
      <c r="AH184" s="161">
        <f t="shared" si="122"/>
        <v>0</v>
      </c>
      <c r="AI184" s="33"/>
      <c r="AJ184" s="166">
        <f t="shared" si="108"/>
        <v>0</v>
      </c>
      <c r="AK184" s="167">
        <f t="shared" si="109"/>
        <v>0</v>
      </c>
      <c r="AL184" s="90"/>
      <c r="AM184" s="154" t="e">
        <f t="shared" si="110"/>
        <v>#VALUE!</v>
      </c>
      <c r="AN184" s="168" t="e">
        <f t="shared" si="98"/>
        <v>#VALUE!</v>
      </c>
      <c r="AO184" s="161" t="e">
        <f t="shared" ca="1" si="120"/>
        <v>#VALUE!</v>
      </c>
      <c r="AP184" s="161" t="e">
        <f t="shared" ca="1" si="111"/>
        <v>#VALUE!</v>
      </c>
      <c r="AQ184" s="155" t="e">
        <f t="shared" ca="1" si="99"/>
        <v>#VALUE!</v>
      </c>
      <c r="AR184" s="161">
        <f t="shared" ca="1" si="100"/>
        <v>0</v>
      </c>
      <c r="AS184" s="161" t="e">
        <f t="shared" ca="1" si="112"/>
        <v>#VALUE!</v>
      </c>
    </row>
    <row r="185" spans="1:45" ht="12.75" customHeight="1" outlineLevel="1" x14ac:dyDescent="0.3">
      <c r="A185" s="35" t="str">
        <f t="shared" si="113"/>
        <v/>
      </c>
      <c r="B185" s="35" t="str">
        <f t="shared" si="101"/>
        <v/>
      </c>
      <c r="C185" s="152" t="str">
        <f t="shared" si="102"/>
        <v/>
      </c>
      <c r="D185" s="153" t="str">
        <f t="shared" si="84"/>
        <v/>
      </c>
      <c r="E185" s="154" t="str">
        <f t="shared" si="114"/>
        <v/>
      </c>
      <c r="F185" s="154" t="str">
        <f t="shared" si="115"/>
        <v/>
      </c>
      <c r="G185" s="155" t="str">
        <f t="shared" si="116"/>
        <v/>
      </c>
      <c r="H185" s="156" t="str">
        <f t="shared" si="103"/>
        <v/>
      </c>
      <c r="I185" s="154" t="str">
        <f t="shared" si="117"/>
        <v/>
      </c>
      <c r="J185" s="157" t="str">
        <f t="shared" si="118"/>
        <v/>
      </c>
      <c r="K185" s="158" t="str">
        <f t="shared" si="85"/>
        <v/>
      </c>
      <c r="L185" s="159" t="str">
        <f t="shared" si="86"/>
        <v/>
      </c>
      <c r="M185" s="159" t="str">
        <f t="shared" si="87"/>
        <v/>
      </c>
      <c r="N185" s="159" t="str">
        <f t="shared" si="88"/>
        <v/>
      </c>
      <c r="O185" s="160" t="str">
        <f t="shared" si="89"/>
        <v/>
      </c>
      <c r="P185" s="161" t="str">
        <f t="shared" si="90"/>
        <v/>
      </c>
      <c r="Q185" s="161" t="str">
        <f t="shared" si="119"/>
        <v/>
      </c>
      <c r="R185" s="161"/>
      <c r="S185" s="161" t="str">
        <f t="shared" si="104"/>
        <v/>
      </c>
      <c r="T185" s="161" t="str">
        <f t="shared" si="91"/>
        <v/>
      </c>
      <c r="U185" s="161" t="str">
        <f t="shared" si="92"/>
        <v/>
      </c>
      <c r="V185" s="162" t="str">
        <f t="shared" si="105"/>
        <v/>
      </c>
      <c r="W185" s="157" t="str">
        <f t="shared" si="93"/>
        <v/>
      </c>
      <c r="X185" s="157" t="str">
        <f t="shared" si="94"/>
        <v/>
      </c>
      <c r="Y185" s="157"/>
      <c r="Z185" s="157">
        <f t="shared" si="95"/>
        <v>0</v>
      </c>
      <c r="AA185" s="161" t="str">
        <f t="shared" si="106"/>
        <v/>
      </c>
      <c r="AB185" s="161" t="str">
        <f t="shared" si="96"/>
        <v/>
      </c>
      <c r="AC185" s="163">
        <f t="shared" si="96"/>
        <v>0</v>
      </c>
      <c r="AD185" s="163" t="str">
        <f t="shared" si="96"/>
        <v/>
      </c>
      <c r="AE185" s="161" t="str">
        <f t="shared" si="97"/>
        <v/>
      </c>
      <c r="AF185" s="164">
        <f t="shared" si="107"/>
        <v>0</v>
      </c>
      <c r="AG185" s="165">
        <f t="shared" si="121"/>
        <v>0</v>
      </c>
      <c r="AH185" s="161">
        <f t="shared" si="122"/>
        <v>0</v>
      </c>
      <c r="AI185" s="33"/>
      <c r="AJ185" s="166">
        <f t="shared" si="108"/>
        <v>0</v>
      </c>
      <c r="AK185" s="167">
        <f t="shared" si="109"/>
        <v>0</v>
      </c>
      <c r="AL185" s="90"/>
      <c r="AM185" s="154" t="e">
        <f t="shared" si="110"/>
        <v>#VALUE!</v>
      </c>
      <c r="AN185" s="168" t="e">
        <f t="shared" si="98"/>
        <v>#VALUE!</v>
      </c>
      <c r="AO185" s="161" t="e">
        <f t="shared" ca="1" si="120"/>
        <v>#VALUE!</v>
      </c>
      <c r="AP185" s="161" t="e">
        <f t="shared" ca="1" si="111"/>
        <v>#VALUE!</v>
      </c>
      <c r="AQ185" s="155" t="e">
        <f t="shared" ca="1" si="99"/>
        <v>#VALUE!</v>
      </c>
      <c r="AR185" s="161">
        <f t="shared" ca="1" si="100"/>
        <v>0</v>
      </c>
      <c r="AS185" s="161" t="e">
        <f t="shared" ca="1" si="112"/>
        <v>#VALUE!</v>
      </c>
    </row>
    <row r="186" spans="1:45" ht="12.75" customHeight="1" outlineLevel="1" x14ac:dyDescent="0.3">
      <c r="A186" s="35" t="str">
        <f t="shared" si="113"/>
        <v/>
      </c>
      <c r="B186" s="35" t="str">
        <f t="shared" si="101"/>
        <v/>
      </c>
      <c r="C186" s="152" t="str">
        <f t="shared" si="102"/>
        <v/>
      </c>
      <c r="D186" s="153" t="str">
        <f t="shared" si="84"/>
        <v/>
      </c>
      <c r="E186" s="154" t="str">
        <f t="shared" si="114"/>
        <v/>
      </c>
      <c r="F186" s="154" t="str">
        <f t="shared" si="115"/>
        <v/>
      </c>
      <c r="G186" s="155" t="str">
        <f t="shared" si="116"/>
        <v/>
      </c>
      <c r="H186" s="156" t="str">
        <f t="shared" si="103"/>
        <v/>
      </c>
      <c r="I186" s="154" t="str">
        <f t="shared" si="117"/>
        <v/>
      </c>
      <c r="J186" s="157" t="str">
        <f t="shared" si="118"/>
        <v/>
      </c>
      <c r="K186" s="158" t="str">
        <f t="shared" si="85"/>
        <v/>
      </c>
      <c r="L186" s="159" t="str">
        <f t="shared" si="86"/>
        <v/>
      </c>
      <c r="M186" s="159" t="str">
        <f t="shared" si="87"/>
        <v/>
      </c>
      <c r="N186" s="159" t="str">
        <f t="shared" si="88"/>
        <v/>
      </c>
      <c r="O186" s="160" t="str">
        <f t="shared" si="89"/>
        <v/>
      </c>
      <c r="P186" s="161" t="str">
        <f t="shared" si="90"/>
        <v/>
      </c>
      <c r="Q186" s="161" t="str">
        <f t="shared" si="119"/>
        <v/>
      </c>
      <c r="R186" s="161"/>
      <c r="S186" s="161" t="str">
        <f t="shared" si="104"/>
        <v/>
      </c>
      <c r="T186" s="161" t="str">
        <f t="shared" si="91"/>
        <v/>
      </c>
      <c r="U186" s="161" t="str">
        <f t="shared" si="92"/>
        <v/>
      </c>
      <c r="V186" s="162" t="str">
        <f t="shared" si="105"/>
        <v/>
      </c>
      <c r="W186" s="157" t="str">
        <f t="shared" si="93"/>
        <v/>
      </c>
      <c r="X186" s="157" t="str">
        <f t="shared" si="94"/>
        <v/>
      </c>
      <c r="Y186" s="157"/>
      <c r="Z186" s="157">
        <f t="shared" si="95"/>
        <v>0</v>
      </c>
      <c r="AA186" s="161" t="str">
        <f t="shared" si="106"/>
        <v/>
      </c>
      <c r="AB186" s="161" t="str">
        <f t="shared" si="96"/>
        <v/>
      </c>
      <c r="AC186" s="163">
        <f t="shared" si="96"/>
        <v>0</v>
      </c>
      <c r="AD186" s="163" t="str">
        <f t="shared" si="96"/>
        <v/>
      </c>
      <c r="AE186" s="161" t="str">
        <f t="shared" si="97"/>
        <v/>
      </c>
      <c r="AF186" s="164">
        <f t="shared" si="107"/>
        <v>0</v>
      </c>
      <c r="AG186" s="165">
        <f t="shared" si="121"/>
        <v>0</v>
      </c>
      <c r="AH186" s="161">
        <f t="shared" si="122"/>
        <v>0</v>
      </c>
      <c r="AI186" s="33"/>
      <c r="AJ186" s="166">
        <f t="shared" si="108"/>
        <v>0</v>
      </c>
      <c r="AK186" s="167">
        <f t="shared" si="109"/>
        <v>0</v>
      </c>
      <c r="AL186" s="90"/>
      <c r="AM186" s="154" t="e">
        <f t="shared" si="110"/>
        <v>#VALUE!</v>
      </c>
      <c r="AN186" s="168" t="e">
        <f t="shared" si="98"/>
        <v>#VALUE!</v>
      </c>
      <c r="AO186" s="161" t="e">
        <f t="shared" ca="1" si="120"/>
        <v>#VALUE!</v>
      </c>
      <c r="AP186" s="161" t="e">
        <f t="shared" ca="1" si="111"/>
        <v>#VALUE!</v>
      </c>
      <c r="AQ186" s="155" t="e">
        <f t="shared" ca="1" si="99"/>
        <v>#VALUE!</v>
      </c>
      <c r="AR186" s="161">
        <f t="shared" ca="1" si="100"/>
        <v>0</v>
      </c>
      <c r="AS186" s="161" t="e">
        <f t="shared" ca="1" si="112"/>
        <v>#VALUE!</v>
      </c>
    </row>
    <row r="187" spans="1:45" ht="12.75" customHeight="1" outlineLevel="1" x14ac:dyDescent="0.3">
      <c r="A187" s="35" t="str">
        <f t="shared" si="113"/>
        <v/>
      </c>
      <c r="B187" s="35" t="str">
        <f t="shared" si="101"/>
        <v/>
      </c>
      <c r="C187" s="152" t="str">
        <f t="shared" si="102"/>
        <v/>
      </c>
      <c r="D187" s="153" t="str">
        <f t="shared" si="84"/>
        <v/>
      </c>
      <c r="E187" s="154" t="str">
        <f t="shared" si="114"/>
        <v/>
      </c>
      <c r="F187" s="154" t="str">
        <f t="shared" si="115"/>
        <v/>
      </c>
      <c r="G187" s="155" t="str">
        <f t="shared" si="116"/>
        <v/>
      </c>
      <c r="H187" s="156" t="str">
        <f t="shared" si="103"/>
        <v/>
      </c>
      <c r="I187" s="154" t="str">
        <f t="shared" si="117"/>
        <v/>
      </c>
      <c r="J187" s="157" t="str">
        <f t="shared" si="118"/>
        <v/>
      </c>
      <c r="K187" s="158" t="str">
        <f t="shared" si="85"/>
        <v/>
      </c>
      <c r="L187" s="159" t="str">
        <f t="shared" si="86"/>
        <v/>
      </c>
      <c r="M187" s="159" t="str">
        <f t="shared" si="87"/>
        <v/>
      </c>
      <c r="N187" s="159" t="str">
        <f t="shared" si="88"/>
        <v/>
      </c>
      <c r="O187" s="160" t="str">
        <f t="shared" si="89"/>
        <v/>
      </c>
      <c r="P187" s="161" t="str">
        <f t="shared" si="90"/>
        <v/>
      </c>
      <c r="Q187" s="161" t="str">
        <f t="shared" si="119"/>
        <v/>
      </c>
      <c r="R187" s="161"/>
      <c r="S187" s="161" t="str">
        <f t="shared" si="104"/>
        <v/>
      </c>
      <c r="T187" s="161" t="str">
        <f t="shared" si="91"/>
        <v/>
      </c>
      <c r="U187" s="161" t="str">
        <f t="shared" si="92"/>
        <v/>
      </c>
      <c r="V187" s="162" t="str">
        <f t="shared" si="105"/>
        <v/>
      </c>
      <c r="W187" s="157" t="str">
        <f t="shared" si="93"/>
        <v/>
      </c>
      <c r="X187" s="157" t="str">
        <f t="shared" si="94"/>
        <v/>
      </c>
      <c r="Y187" s="157"/>
      <c r="Z187" s="157">
        <f t="shared" si="95"/>
        <v>0</v>
      </c>
      <c r="AA187" s="161" t="str">
        <f t="shared" si="106"/>
        <v/>
      </c>
      <c r="AB187" s="161" t="str">
        <f t="shared" si="96"/>
        <v/>
      </c>
      <c r="AC187" s="163">
        <f t="shared" si="96"/>
        <v>0</v>
      </c>
      <c r="AD187" s="163" t="str">
        <f t="shared" si="96"/>
        <v/>
      </c>
      <c r="AE187" s="161" t="str">
        <f t="shared" si="97"/>
        <v/>
      </c>
      <c r="AF187" s="164">
        <f t="shared" si="107"/>
        <v>0</v>
      </c>
      <c r="AG187" s="165">
        <f t="shared" si="121"/>
        <v>0</v>
      </c>
      <c r="AH187" s="161">
        <f t="shared" si="122"/>
        <v>0</v>
      </c>
      <c r="AI187" s="33"/>
      <c r="AJ187" s="166">
        <f t="shared" si="108"/>
        <v>0</v>
      </c>
      <c r="AK187" s="167">
        <f t="shared" si="109"/>
        <v>0</v>
      </c>
      <c r="AL187" s="90"/>
      <c r="AM187" s="154" t="e">
        <f t="shared" si="110"/>
        <v>#VALUE!</v>
      </c>
      <c r="AN187" s="168" t="e">
        <f t="shared" si="98"/>
        <v>#VALUE!</v>
      </c>
      <c r="AO187" s="161" t="e">
        <f t="shared" ca="1" si="120"/>
        <v>#VALUE!</v>
      </c>
      <c r="AP187" s="161" t="e">
        <f t="shared" ca="1" si="111"/>
        <v>#VALUE!</v>
      </c>
      <c r="AQ187" s="155" t="e">
        <f t="shared" ca="1" si="99"/>
        <v>#VALUE!</v>
      </c>
      <c r="AR187" s="161">
        <f t="shared" ca="1" si="100"/>
        <v>0</v>
      </c>
      <c r="AS187" s="161" t="e">
        <f t="shared" ca="1" si="112"/>
        <v>#VALUE!</v>
      </c>
    </row>
    <row r="188" spans="1:45" ht="12.75" customHeight="1" outlineLevel="1" x14ac:dyDescent="0.3">
      <c r="A188" s="35" t="str">
        <f t="shared" si="113"/>
        <v/>
      </c>
      <c r="B188" s="35" t="str">
        <f t="shared" si="101"/>
        <v/>
      </c>
      <c r="C188" s="152" t="str">
        <f t="shared" si="102"/>
        <v/>
      </c>
      <c r="D188" s="153" t="str">
        <f t="shared" si="84"/>
        <v/>
      </c>
      <c r="E188" s="154" t="str">
        <f t="shared" si="114"/>
        <v/>
      </c>
      <c r="F188" s="154" t="str">
        <f t="shared" si="115"/>
        <v/>
      </c>
      <c r="G188" s="155" t="str">
        <f t="shared" si="116"/>
        <v/>
      </c>
      <c r="H188" s="156" t="str">
        <f t="shared" si="103"/>
        <v/>
      </c>
      <c r="I188" s="154" t="str">
        <f t="shared" si="117"/>
        <v/>
      </c>
      <c r="J188" s="157" t="str">
        <f t="shared" si="118"/>
        <v/>
      </c>
      <c r="K188" s="158" t="str">
        <f t="shared" si="85"/>
        <v/>
      </c>
      <c r="L188" s="159" t="str">
        <f t="shared" si="86"/>
        <v/>
      </c>
      <c r="M188" s="159" t="str">
        <f t="shared" si="87"/>
        <v/>
      </c>
      <c r="N188" s="159" t="str">
        <f t="shared" si="88"/>
        <v/>
      </c>
      <c r="O188" s="160" t="str">
        <f t="shared" si="89"/>
        <v/>
      </c>
      <c r="P188" s="161" t="str">
        <f t="shared" si="90"/>
        <v/>
      </c>
      <c r="Q188" s="161" t="str">
        <f t="shared" si="119"/>
        <v/>
      </c>
      <c r="R188" s="161"/>
      <c r="S188" s="161" t="str">
        <f t="shared" si="104"/>
        <v/>
      </c>
      <c r="T188" s="161" t="str">
        <f t="shared" si="91"/>
        <v/>
      </c>
      <c r="U188" s="161" t="str">
        <f t="shared" si="92"/>
        <v/>
      </c>
      <c r="V188" s="162" t="str">
        <f t="shared" si="105"/>
        <v/>
      </c>
      <c r="W188" s="157" t="str">
        <f t="shared" si="93"/>
        <v/>
      </c>
      <c r="X188" s="157" t="str">
        <f t="shared" si="94"/>
        <v/>
      </c>
      <c r="Y188" s="157"/>
      <c r="Z188" s="157">
        <f t="shared" si="95"/>
        <v>0</v>
      </c>
      <c r="AA188" s="161" t="str">
        <f t="shared" si="106"/>
        <v/>
      </c>
      <c r="AB188" s="161" t="str">
        <f t="shared" si="96"/>
        <v/>
      </c>
      <c r="AC188" s="163">
        <f t="shared" si="96"/>
        <v>0</v>
      </c>
      <c r="AD188" s="163" t="str">
        <f t="shared" si="96"/>
        <v/>
      </c>
      <c r="AE188" s="161" t="str">
        <f t="shared" si="97"/>
        <v/>
      </c>
      <c r="AF188" s="164">
        <f t="shared" si="107"/>
        <v>0</v>
      </c>
      <c r="AG188" s="165">
        <f t="shared" si="121"/>
        <v>0</v>
      </c>
      <c r="AH188" s="161">
        <f t="shared" si="122"/>
        <v>0</v>
      </c>
      <c r="AI188" s="33"/>
      <c r="AJ188" s="166">
        <f t="shared" si="108"/>
        <v>0</v>
      </c>
      <c r="AK188" s="167">
        <f t="shared" si="109"/>
        <v>0</v>
      </c>
      <c r="AL188" s="90"/>
      <c r="AM188" s="154" t="e">
        <f t="shared" si="110"/>
        <v>#VALUE!</v>
      </c>
      <c r="AN188" s="168" t="e">
        <f t="shared" si="98"/>
        <v>#VALUE!</v>
      </c>
      <c r="AO188" s="161" t="e">
        <f t="shared" ca="1" si="120"/>
        <v>#VALUE!</v>
      </c>
      <c r="AP188" s="161" t="e">
        <f t="shared" ca="1" si="111"/>
        <v>#VALUE!</v>
      </c>
      <c r="AQ188" s="155" t="e">
        <f t="shared" ca="1" si="99"/>
        <v>#VALUE!</v>
      </c>
      <c r="AR188" s="161">
        <f t="shared" ca="1" si="100"/>
        <v>0</v>
      </c>
      <c r="AS188" s="161" t="e">
        <f t="shared" ca="1" si="112"/>
        <v>#VALUE!</v>
      </c>
    </row>
    <row r="189" spans="1:45" ht="12.75" customHeight="1" outlineLevel="1" x14ac:dyDescent="0.3">
      <c r="A189" s="35" t="str">
        <f t="shared" si="113"/>
        <v/>
      </c>
      <c r="B189" s="35" t="str">
        <f t="shared" si="101"/>
        <v/>
      </c>
      <c r="C189" s="152" t="str">
        <f t="shared" si="102"/>
        <v/>
      </c>
      <c r="D189" s="153" t="str">
        <f t="shared" si="84"/>
        <v/>
      </c>
      <c r="E189" s="154" t="str">
        <f t="shared" si="114"/>
        <v/>
      </c>
      <c r="F189" s="154" t="str">
        <f t="shared" si="115"/>
        <v/>
      </c>
      <c r="G189" s="155" t="str">
        <f t="shared" si="116"/>
        <v/>
      </c>
      <c r="H189" s="156" t="str">
        <f t="shared" si="103"/>
        <v/>
      </c>
      <c r="I189" s="154" t="str">
        <f t="shared" si="117"/>
        <v/>
      </c>
      <c r="J189" s="157" t="str">
        <f t="shared" si="118"/>
        <v/>
      </c>
      <c r="K189" s="158" t="str">
        <f t="shared" si="85"/>
        <v/>
      </c>
      <c r="L189" s="159" t="str">
        <f t="shared" si="86"/>
        <v/>
      </c>
      <c r="M189" s="159" t="str">
        <f t="shared" si="87"/>
        <v/>
      </c>
      <c r="N189" s="159" t="str">
        <f t="shared" si="88"/>
        <v/>
      </c>
      <c r="O189" s="160" t="str">
        <f t="shared" si="89"/>
        <v/>
      </c>
      <c r="P189" s="161" t="str">
        <f t="shared" si="90"/>
        <v/>
      </c>
      <c r="Q189" s="161" t="str">
        <f t="shared" si="119"/>
        <v/>
      </c>
      <c r="R189" s="161"/>
      <c r="S189" s="161" t="str">
        <f t="shared" si="104"/>
        <v/>
      </c>
      <c r="T189" s="161" t="str">
        <f t="shared" si="91"/>
        <v/>
      </c>
      <c r="U189" s="161" t="str">
        <f t="shared" si="92"/>
        <v/>
      </c>
      <c r="V189" s="162" t="str">
        <f t="shared" si="105"/>
        <v/>
      </c>
      <c r="W189" s="157" t="str">
        <f t="shared" si="93"/>
        <v/>
      </c>
      <c r="X189" s="157" t="str">
        <f t="shared" si="94"/>
        <v/>
      </c>
      <c r="Y189" s="157"/>
      <c r="Z189" s="157">
        <f t="shared" si="95"/>
        <v>0</v>
      </c>
      <c r="AA189" s="161" t="str">
        <f t="shared" si="106"/>
        <v/>
      </c>
      <c r="AB189" s="161" t="str">
        <f t="shared" si="96"/>
        <v/>
      </c>
      <c r="AC189" s="163">
        <f t="shared" si="96"/>
        <v>0</v>
      </c>
      <c r="AD189" s="163" t="str">
        <f t="shared" si="96"/>
        <v/>
      </c>
      <c r="AE189" s="161" t="str">
        <f t="shared" si="97"/>
        <v/>
      </c>
      <c r="AF189" s="164">
        <f t="shared" si="107"/>
        <v>0</v>
      </c>
      <c r="AG189" s="165">
        <f t="shared" si="121"/>
        <v>0</v>
      </c>
      <c r="AH189" s="161">
        <f t="shared" si="122"/>
        <v>0</v>
      </c>
      <c r="AI189" s="33"/>
      <c r="AJ189" s="166">
        <f t="shared" si="108"/>
        <v>0</v>
      </c>
      <c r="AK189" s="167">
        <f t="shared" si="109"/>
        <v>0</v>
      </c>
      <c r="AL189" s="90"/>
      <c r="AM189" s="154" t="e">
        <f t="shared" si="110"/>
        <v>#VALUE!</v>
      </c>
      <c r="AN189" s="168" t="e">
        <f t="shared" si="98"/>
        <v>#VALUE!</v>
      </c>
      <c r="AO189" s="161" t="e">
        <f t="shared" ca="1" si="120"/>
        <v>#VALUE!</v>
      </c>
      <c r="AP189" s="161" t="e">
        <f t="shared" ca="1" si="111"/>
        <v>#VALUE!</v>
      </c>
      <c r="AQ189" s="155" t="e">
        <f t="shared" ca="1" si="99"/>
        <v>#VALUE!</v>
      </c>
      <c r="AR189" s="161">
        <f t="shared" ca="1" si="100"/>
        <v>0</v>
      </c>
      <c r="AS189" s="161" t="e">
        <f t="shared" ca="1" si="112"/>
        <v>#VALUE!</v>
      </c>
    </row>
    <row r="190" spans="1:45" ht="12.75" customHeight="1" outlineLevel="1" x14ac:dyDescent="0.3">
      <c r="A190" s="35" t="str">
        <f t="shared" si="113"/>
        <v/>
      </c>
      <c r="B190" s="35" t="str">
        <f t="shared" si="101"/>
        <v/>
      </c>
      <c r="C190" s="152" t="str">
        <f t="shared" si="102"/>
        <v/>
      </c>
      <c r="D190" s="153" t="str">
        <f t="shared" si="84"/>
        <v/>
      </c>
      <c r="E190" s="154" t="str">
        <f t="shared" si="114"/>
        <v/>
      </c>
      <c r="F190" s="154" t="str">
        <f t="shared" si="115"/>
        <v/>
      </c>
      <c r="G190" s="155" t="str">
        <f t="shared" si="116"/>
        <v/>
      </c>
      <c r="H190" s="156" t="str">
        <f t="shared" si="103"/>
        <v/>
      </c>
      <c r="I190" s="154" t="str">
        <f t="shared" si="117"/>
        <v/>
      </c>
      <c r="J190" s="157" t="str">
        <f t="shared" si="118"/>
        <v/>
      </c>
      <c r="K190" s="158" t="str">
        <f t="shared" si="85"/>
        <v/>
      </c>
      <c r="L190" s="159" t="str">
        <f t="shared" si="86"/>
        <v/>
      </c>
      <c r="M190" s="159" t="str">
        <f t="shared" si="87"/>
        <v/>
      </c>
      <c r="N190" s="159" t="str">
        <f t="shared" si="88"/>
        <v/>
      </c>
      <c r="O190" s="160" t="str">
        <f t="shared" si="89"/>
        <v/>
      </c>
      <c r="P190" s="161" t="str">
        <f t="shared" si="90"/>
        <v/>
      </c>
      <c r="Q190" s="161" t="str">
        <f t="shared" si="119"/>
        <v/>
      </c>
      <c r="R190" s="161"/>
      <c r="S190" s="161" t="str">
        <f t="shared" si="104"/>
        <v/>
      </c>
      <c r="T190" s="161" t="str">
        <f t="shared" si="91"/>
        <v/>
      </c>
      <c r="U190" s="161" t="str">
        <f t="shared" si="92"/>
        <v/>
      </c>
      <c r="V190" s="162" t="str">
        <f t="shared" si="105"/>
        <v/>
      </c>
      <c r="W190" s="157" t="str">
        <f t="shared" si="93"/>
        <v/>
      </c>
      <c r="X190" s="157" t="str">
        <f t="shared" si="94"/>
        <v/>
      </c>
      <c r="Y190" s="157"/>
      <c r="Z190" s="157">
        <f t="shared" si="95"/>
        <v>0</v>
      </c>
      <c r="AA190" s="161" t="str">
        <f t="shared" si="106"/>
        <v/>
      </c>
      <c r="AB190" s="161" t="str">
        <f t="shared" si="96"/>
        <v/>
      </c>
      <c r="AC190" s="163">
        <f t="shared" si="96"/>
        <v>0</v>
      </c>
      <c r="AD190" s="163" t="str">
        <f t="shared" si="96"/>
        <v/>
      </c>
      <c r="AE190" s="161" t="str">
        <f t="shared" si="97"/>
        <v/>
      </c>
      <c r="AF190" s="164">
        <f t="shared" si="107"/>
        <v>0</v>
      </c>
      <c r="AG190" s="165">
        <f t="shared" si="121"/>
        <v>0</v>
      </c>
      <c r="AH190" s="161">
        <f t="shared" si="122"/>
        <v>0</v>
      </c>
      <c r="AI190" s="33"/>
      <c r="AJ190" s="166">
        <f t="shared" si="108"/>
        <v>0</v>
      </c>
      <c r="AK190" s="167">
        <f t="shared" si="109"/>
        <v>0</v>
      </c>
      <c r="AL190" s="90"/>
      <c r="AM190" s="154" t="e">
        <f t="shared" si="110"/>
        <v>#VALUE!</v>
      </c>
      <c r="AN190" s="168" t="e">
        <f t="shared" si="98"/>
        <v>#VALUE!</v>
      </c>
      <c r="AO190" s="161" t="e">
        <f t="shared" ca="1" si="120"/>
        <v>#VALUE!</v>
      </c>
      <c r="AP190" s="161" t="e">
        <f t="shared" ca="1" si="111"/>
        <v>#VALUE!</v>
      </c>
      <c r="AQ190" s="155" t="e">
        <f t="shared" ca="1" si="99"/>
        <v>#VALUE!</v>
      </c>
      <c r="AR190" s="161">
        <f t="shared" ca="1" si="100"/>
        <v>0</v>
      </c>
      <c r="AS190" s="161" t="e">
        <f t="shared" ca="1" si="112"/>
        <v>#VALUE!</v>
      </c>
    </row>
    <row r="191" spans="1:45" ht="12.75" customHeight="1" outlineLevel="1" x14ac:dyDescent="0.3">
      <c r="A191" s="35" t="str">
        <f t="shared" si="113"/>
        <v/>
      </c>
      <c r="B191" s="35" t="str">
        <f t="shared" si="101"/>
        <v/>
      </c>
      <c r="C191" s="152" t="str">
        <f t="shared" si="102"/>
        <v/>
      </c>
      <c r="D191" s="153" t="str">
        <f t="shared" si="84"/>
        <v/>
      </c>
      <c r="E191" s="154" t="str">
        <f t="shared" si="114"/>
        <v/>
      </c>
      <c r="F191" s="154" t="str">
        <f t="shared" si="115"/>
        <v/>
      </c>
      <c r="G191" s="155" t="str">
        <f t="shared" si="116"/>
        <v/>
      </c>
      <c r="H191" s="156" t="str">
        <f t="shared" si="103"/>
        <v/>
      </c>
      <c r="I191" s="154" t="str">
        <f t="shared" si="117"/>
        <v/>
      </c>
      <c r="J191" s="157" t="str">
        <f t="shared" si="118"/>
        <v/>
      </c>
      <c r="K191" s="158" t="str">
        <f t="shared" si="85"/>
        <v/>
      </c>
      <c r="L191" s="159" t="str">
        <f t="shared" si="86"/>
        <v/>
      </c>
      <c r="M191" s="159" t="str">
        <f t="shared" si="87"/>
        <v/>
      </c>
      <c r="N191" s="159" t="str">
        <f t="shared" si="88"/>
        <v/>
      </c>
      <c r="O191" s="160" t="str">
        <f t="shared" si="89"/>
        <v/>
      </c>
      <c r="P191" s="161" t="str">
        <f t="shared" si="90"/>
        <v/>
      </c>
      <c r="Q191" s="161" t="str">
        <f t="shared" si="119"/>
        <v/>
      </c>
      <c r="R191" s="161"/>
      <c r="S191" s="161" t="str">
        <f t="shared" si="104"/>
        <v/>
      </c>
      <c r="T191" s="161" t="str">
        <f t="shared" si="91"/>
        <v/>
      </c>
      <c r="U191" s="161" t="str">
        <f t="shared" si="92"/>
        <v/>
      </c>
      <c r="V191" s="162" t="str">
        <f t="shared" si="105"/>
        <v/>
      </c>
      <c r="W191" s="157" t="str">
        <f t="shared" si="93"/>
        <v/>
      </c>
      <c r="X191" s="157" t="str">
        <f t="shared" si="94"/>
        <v/>
      </c>
      <c r="Y191" s="157"/>
      <c r="Z191" s="157">
        <f t="shared" si="95"/>
        <v>0</v>
      </c>
      <c r="AA191" s="161" t="str">
        <f t="shared" si="106"/>
        <v/>
      </c>
      <c r="AB191" s="161" t="str">
        <f t="shared" si="96"/>
        <v/>
      </c>
      <c r="AC191" s="163">
        <f t="shared" si="96"/>
        <v>0</v>
      </c>
      <c r="AD191" s="163" t="str">
        <f t="shared" si="96"/>
        <v/>
      </c>
      <c r="AE191" s="161" t="str">
        <f t="shared" si="97"/>
        <v/>
      </c>
      <c r="AF191" s="164">
        <f t="shared" si="107"/>
        <v>0</v>
      </c>
      <c r="AG191" s="165">
        <f t="shared" si="121"/>
        <v>0</v>
      </c>
      <c r="AH191" s="161">
        <f t="shared" si="122"/>
        <v>0</v>
      </c>
      <c r="AI191" s="33"/>
      <c r="AJ191" s="166">
        <f t="shared" si="108"/>
        <v>0</v>
      </c>
      <c r="AK191" s="167">
        <f t="shared" si="109"/>
        <v>0</v>
      </c>
      <c r="AL191" s="90"/>
      <c r="AM191" s="154" t="e">
        <f t="shared" si="110"/>
        <v>#VALUE!</v>
      </c>
      <c r="AN191" s="168" t="e">
        <f t="shared" si="98"/>
        <v>#VALUE!</v>
      </c>
      <c r="AO191" s="161" t="e">
        <f t="shared" ca="1" si="120"/>
        <v>#VALUE!</v>
      </c>
      <c r="AP191" s="161" t="e">
        <f t="shared" ca="1" si="111"/>
        <v>#VALUE!</v>
      </c>
      <c r="AQ191" s="155" t="e">
        <f t="shared" ca="1" si="99"/>
        <v>#VALUE!</v>
      </c>
      <c r="AR191" s="161">
        <f t="shared" ca="1" si="100"/>
        <v>0</v>
      </c>
      <c r="AS191" s="161" t="e">
        <f t="shared" ca="1" si="112"/>
        <v>#VALUE!</v>
      </c>
    </row>
    <row r="192" spans="1:45" ht="12.75" customHeight="1" outlineLevel="1" x14ac:dyDescent="0.3">
      <c r="A192" s="35" t="str">
        <f t="shared" si="113"/>
        <v/>
      </c>
      <c r="B192" s="35" t="str">
        <f t="shared" si="101"/>
        <v/>
      </c>
      <c r="C192" s="152" t="str">
        <f t="shared" si="102"/>
        <v/>
      </c>
      <c r="D192" s="153" t="str">
        <f t="shared" si="84"/>
        <v/>
      </c>
      <c r="E192" s="154" t="str">
        <f t="shared" si="114"/>
        <v/>
      </c>
      <c r="F192" s="154" t="str">
        <f t="shared" si="115"/>
        <v/>
      </c>
      <c r="G192" s="155" t="str">
        <f t="shared" si="116"/>
        <v/>
      </c>
      <c r="H192" s="156" t="str">
        <f t="shared" si="103"/>
        <v/>
      </c>
      <c r="I192" s="154" t="str">
        <f t="shared" si="117"/>
        <v/>
      </c>
      <c r="J192" s="157" t="str">
        <f t="shared" si="118"/>
        <v/>
      </c>
      <c r="K192" s="158" t="str">
        <f t="shared" si="85"/>
        <v/>
      </c>
      <c r="L192" s="159" t="str">
        <f t="shared" si="86"/>
        <v/>
      </c>
      <c r="M192" s="159" t="str">
        <f t="shared" si="87"/>
        <v/>
      </c>
      <c r="N192" s="159" t="str">
        <f t="shared" si="88"/>
        <v/>
      </c>
      <c r="O192" s="160" t="str">
        <f t="shared" si="89"/>
        <v/>
      </c>
      <c r="P192" s="161" t="str">
        <f t="shared" si="90"/>
        <v/>
      </c>
      <c r="Q192" s="161" t="str">
        <f t="shared" si="119"/>
        <v/>
      </c>
      <c r="R192" s="161"/>
      <c r="S192" s="161" t="str">
        <f t="shared" si="104"/>
        <v/>
      </c>
      <c r="T192" s="161" t="str">
        <f t="shared" si="91"/>
        <v/>
      </c>
      <c r="U192" s="161" t="str">
        <f t="shared" si="92"/>
        <v/>
      </c>
      <c r="V192" s="162" t="str">
        <f t="shared" si="105"/>
        <v/>
      </c>
      <c r="W192" s="157" t="str">
        <f t="shared" si="93"/>
        <v/>
      </c>
      <c r="X192" s="157" t="str">
        <f t="shared" si="94"/>
        <v/>
      </c>
      <c r="Y192" s="157"/>
      <c r="Z192" s="157">
        <f t="shared" si="95"/>
        <v>0</v>
      </c>
      <c r="AA192" s="161" t="str">
        <f t="shared" si="106"/>
        <v/>
      </c>
      <c r="AB192" s="161" t="str">
        <f t="shared" si="96"/>
        <v/>
      </c>
      <c r="AC192" s="163">
        <f t="shared" si="96"/>
        <v>0</v>
      </c>
      <c r="AD192" s="163" t="str">
        <f t="shared" si="96"/>
        <v/>
      </c>
      <c r="AE192" s="161" t="str">
        <f t="shared" si="97"/>
        <v/>
      </c>
      <c r="AF192" s="164">
        <f t="shared" si="107"/>
        <v>0</v>
      </c>
      <c r="AG192" s="165">
        <f t="shared" si="121"/>
        <v>0</v>
      </c>
      <c r="AH192" s="161">
        <f t="shared" si="122"/>
        <v>0</v>
      </c>
      <c r="AI192" s="33"/>
      <c r="AJ192" s="166">
        <f t="shared" si="108"/>
        <v>0</v>
      </c>
      <c r="AK192" s="167">
        <f t="shared" si="109"/>
        <v>0</v>
      </c>
      <c r="AL192" s="90"/>
      <c r="AM192" s="154" t="e">
        <f t="shared" si="110"/>
        <v>#VALUE!</v>
      </c>
      <c r="AN192" s="168" t="e">
        <f t="shared" si="98"/>
        <v>#VALUE!</v>
      </c>
      <c r="AO192" s="161" t="e">
        <f t="shared" ca="1" si="120"/>
        <v>#VALUE!</v>
      </c>
      <c r="AP192" s="161" t="e">
        <f t="shared" ca="1" si="111"/>
        <v>#VALUE!</v>
      </c>
      <c r="AQ192" s="155" t="e">
        <f t="shared" ca="1" si="99"/>
        <v>#VALUE!</v>
      </c>
      <c r="AR192" s="161">
        <f t="shared" ca="1" si="100"/>
        <v>0</v>
      </c>
      <c r="AS192" s="161" t="e">
        <f t="shared" ca="1" si="112"/>
        <v>#VALUE!</v>
      </c>
    </row>
    <row r="193" spans="1:45" ht="12.75" customHeight="1" outlineLevel="1" x14ac:dyDescent="0.3">
      <c r="A193" s="35" t="str">
        <f t="shared" si="113"/>
        <v/>
      </c>
      <c r="B193" s="35" t="str">
        <f t="shared" si="101"/>
        <v/>
      </c>
      <c r="C193" s="152" t="str">
        <f t="shared" si="102"/>
        <v/>
      </c>
      <c r="D193" s="153" t="str">
        <f t="shared" si="84"/>
        <v/>
      </c>
      <c r="E193" s="154" t="str">
        <f t="shared" si="114"/>
        <v/>
      </c>
      <c r="F193" s="154" t="str">
        <f t="shared" si="115"/>
        <v/>
      </c>
      <c r="G193" s="155" t="str">
        <f t="shared" si="116"/>
        <v/>
      </c>
      <c r="H193" s="156" t="str">
        <f t="shared" si="103"/>
        <v/>
      </c>
      <c r="I193" s="154" t="str">
        <f t="shared" si="117"/>
        <v/>
      </c>
      <c r="J193" s="157" t="str">
        <f t="shared" si="118"/>
        <v/>
      </c>
      <c r="K193" s="158" t="str">
        <f t="shared" si="85"/>
        <v/>
      </c>
      <c r="L193" s="159" t="str">
        <f t="shared" si="86"/>
        <v/>
      </c>
      <c r="M193" s="159" t="str">
        <f t="shared" si="87"/>
        <v/>
      </c>
      <c r="N193" s="159" t="str">
        <f t="shared" si="88"/>
        <v/>
      </c>
      <c r="O193" s="160" t="str">
        <f t="shared" si="89"/>
        <v/>
      </c>
      <c r="P193" s="161" t="str">
        <f t="shared" si="90"/>
        <v/>
      </c>
      <c r="Q193" s="161" t="str">
        <f t="shared" si="119"/>
        <v/>
      </c>
      <c r="R193" s="161"/>
      <c r="S193" s="161" t="str">
        <f t="shared" si="104"/>
        <v/>
      </c>
      <c r="T193" s="161" t="str">
        <f t="shared" si="91"/>
        <v/>
      </c>
      <c r="U193" s="161" t="str">
        <f t="shared" si="92"/>
        <v/>
      </c>
      <c r="V193" s="162" t="str">
        <f t="shared" si="105"/>
        <v/>
      </c>
      <c r="W193" s="157" t="str">
        <f t="shared" si="93"/>
        <v/>
      </c>
      <c r="X193" s="157" t="str">
        <f t="shared" si="94"/>
        <v/>
      </c>
      <c r="Y193" s="157"/>
      <c r="Z193" s="157">
        <f t="shared" si="95"/>
        <v>0</v>
      </c>
      <c r="AA193" s="161" t="str">
        <f t="shared" si="106"/>
        <v/>
      </c>
      <c r="AB193" s="161" t="str">
        <f t="shared" si="96"/>
        <v/>
      </c>
      <c r="AC193" s="163">
        <f t="shared" si="96"/>
        <v>0</v>
      </c>
      <c r="AD193" s="163" t="str">
        <f t="shared" si="96"/>
        <v/>
      </c>
      <c r="AE193" s="161" t="str">
        <f t="shared" si="97"/>
        <v/>
      </c>
      <c r="AF193" s="164">
        <f t="shared" si="107"/>
        <v>0</v>
      </c>
      <c r="AG193" s="165">
        <f t="shared" si="121"/>
        <v>0</v>
      </c>
      <c r="AH193" s="161">
        <f t="shared" si="122"/>
        <v>0</v>
      </c>
      <c r="AI193" s="33"/>
      <c r="AJ193" s="166">
        <f t="shared" si="108"/>
        <v>0</v>
      </c>
      <c r="AK193" s="167">
        <f t="shared" si="109"/>
        <v>0</v>
      </c>
      <c r="AL193" s="90"/>
      <c r="AM193" s="154" t="e">
        <f t="shared" si="110"/>
        <v>#VALUE!</v>
      </c>
      <c r="AN193" s="168" t="e">
        <f t="shared" si="98"/>
        <v>#VALUE!</v>
      </c>
      <c r="AO193" s="161" t="e">
        <f t="shared" ca="1" si="120"/>
        <v>#VALUE!</v>
      </c>
      <c r="AP193" s="161" t="e">
        <f t="shared" ca="1" si="111"/>
        <v>#VALUE!</v>
      </c>
      <c r="AQ193" s="155" t="e">
        <f t="shared" ca="1" si="99"/>
        <v>#VALUE!</v>
      </c>
      <c r="AR193" s="161">
        <f t="shared" ca="1" si="100"/>
        <v>0</v>
      </c>
      <c r="AS193" s="161" t="e">
        <f t="shared" ca="1" si="112"/>
        <v>#VALUE!</v>
      </c>
    </row>
    <row r="194" spans="1:45" ht="12.75" customHeight="1" outlineLevel="1" x14ac:dyDescent="0.3">
      <c r="A194" s="35" t="str">
        <f t="shared" si="113"/>
        <v/>
      </c>
      <c r="B194" s="35" t="str">
        <f t="shared" si="101"/>
        <v/>
      </c>
      <c r="C194" s="152" t="str">
        <f t="shared" si="102"/>
        <v/>
      </c>
      <c r="D194" s="153" t="str">
        <f t="shared" si="84"/>
        <v/>
      </c>
      <c r="E194" s="154" t="str">
        <f t="shared" si="114"/>
        <v/>
      </c>
      <c r="F194" s="154" t="str">
        <f t="shared" si="115"/>
        <v/>
      </c>
      <c r="G194" s="155" t="str">
        <f t="shared" si="116"/>
        <v/>
      </c>
      <c r="H194" s="156" t="str">
        <f t="shared" si="103"/>
        <v/>
      </c>
      <c r="I194" s="154" t="str">
        <f t="shared" si="117"/>
        <v/>
      </c>
      <c r="J194" s="157" t="str">
        <f t="shared" si="118"/>
        <v/>
      </c>
      <c r="K194" s="158" t="str">
        <f t="shared" si="85"/>
        <v/>
      </c>
      <c r="L194" s="159" t="str">
        <f t="shared" si="86"/>
        <v/>
      </c>
      <c r="M194" s="159" t="str">
        <f t="shared" si="87"/>
        <v/>
      </c>
      <c r="N194" s="159" t="str">
        <f t="shared" si="88"/>
        <v/>
      </c>
      <c r="O194" s="160" t="str">
        <f t="shared" si="89"/>
        <v/>
      </c>
      <c r="P194" s="161" t="str">
        <f t="shared" si="90"/>
        <v/>
      </c>
      <c r="Q194" s="161" t="str">
        <f t="shared" si="119"/>
        <v/>
      </c>
      <c r="R194" s="161"/>
      <c r="S194" s="161" t="str">
        <f t="shared" si="104"/>
        <v/>
      </c>
      <c r="T194" s="161" t="str">
        <f t="shared" si="91"/>
        <v/>
      </c>
      <c r="U194" s="161" t="str">
        <f t="shared" si="92"/>
        <v/>
      </c>
      <c r="V194" s="162" t="str">
        <f t="shared" si="105"/>
        <v/>
      </c>
      <c r="W194" s="157" t="str">
        <f t="shared" si="93"/>
        <v/>
      </c>
      <c r="X194" s="157" t="str">
        <f t="shared" si="94"/>
        <v/>
      </c>
      <c r="Y194" s="157"/>
      <c r="Z194" s="157">
        <f t="shared" si="95"/>
        <v>0</v>
      </c>
      <c r="AA194" s="161" t="str">
        <f t="shared" si="106"/>
        <v/>
      </c>
      <c r="AB194" s="161" t="str">
        <f t="shared" si="96"/>
        <v/>
      </c>
      <c r="AC194" s="163">
        <f t="shared" si="96"/>
        <v>0</v>
      </c>
      <c r="AD194" s="163" t="str">
        <f t="shared" si="96"/>
        <v/>
      </c>
      <c r="AE194" s="161" t="str">
        <f t="shared" si="97"/>
        <v/>
      </c>
      <c r="AF194" s="164">
        <f t="shared" si="107"/>
        <v>0</v>
      </c>
      <c r="AG194" s="165">
        <f t="shared" si="121"/>
        <v>0</v>
      </c>
      <c r="AH194" s="161">
        <f t="shared" si="122"/>
        <v>0</v>
      </c>
      <c r="AI194" s="33"/>
      <c r="AJ194" s="166">
        <f t="shared" si="108"/>
        <v>0</v>
      </c>
      <c r="AK194" s="167">
        <f t="shared" si="109"/>
        <v>0</v>
      </c>
      <c r="AL194" s="90"/>
      <c r="AM194" s="154" t="e">
        <f t="shared" si="110"/>
        <v>#VALUE!</v>
      </c>
      <c r="AN194" s="168" t="e">
        <f t="shared" si="98"/>
        <v>#VALUE!</v>
      </c>
      <c r="AO194" s="161" t="e">
        <f t="shared" ca="1" si="120"/>
        <v>#VALUE!</v>
      </c>
      <c r="AP194" s="161" t="e">
        <f t="shared" ca="1" si="111"/>
        <v>#VALUE!</v>
      </c>
      <c r="AQ194" s="155" t="e">
        <f t="shared" ca="1" si="99"/>
        <v>#VALUE!</v>
      </c>
      <c r="AR194" s="161">
        <f t="shared" ca="1" si="100"/>
        <v>0</v>
      </c>
      <c r="AS194" s="161" t="e">
        <f t="shared" ca="1" si="112"/>
        <v>#VALUE!</v>
      </c>
    </row>
    <row r="195" spans="1:45" ht="12.75" customHeight="1" outlineLevel="1" x14ac:dyDescent="0.3">
      <c r="A195" s="35" t="str">
        <f t="shared" si="113"/>
        <v/>
      </c>
      <c r="B195" s="35" t="str">
        <f t="shared" si="101"/>
        <v/>
      </c>
      <c r="C195" s="152" t="str">
        <f t="shared" si="102"/>
        <v/>
      </c>
      <c r="D195" s="153" t="str">
        <f t="shared" si="84"/>
        <v/>
      </c>
      <c r="E195" s="154" t="str">
        <f t="shared" si="114"/>
        <v/>
      </c>
      <c r="F195" s="154" t="str">
        <f t="shared" si="115"/>
        <v/>
      </c>
      <c r="G195" s="155" t="str">
        <f t="shared" si="116"/>
        <v/>
      </c>
      <c r="H195" s="156" t="str">
        <f t="shared" si="103"/>
        <v/>
      </c>
      <c r="I195" s="154" t="str">
        <f t="shared" si="117"/>
        <v/>
      </c>
      <c r="J195" s="157" t="str">
        <f t="shared" si="118"/>
        <v/>
      </c>
      <c r="K195" s="158" t="str">
        <f t="shared" si="85"/>
        <v/>
      </c>
      <c r="L195" s="159" t="str">
        <f t="shared" si="86"/>
        <v/>
      </c>
      <c r="M195" s="159" t="str">
        <f t="shared" si="87"/>
        <v/>
      </c>
      <c r="N195" s="159" t="str">
        <f t="shared" si="88"/>
        <v/>
      </c>
      <c r="O195" s="160" t="str">
        <f t="shared" si="89"/>
        <v/>
      </c>
      <c r="P195" s="161" t="str">
        <f t="shared" si="90"/>
        <v/>
      </c>
      <c r="Q195" s="161" t="str">
        <f t="shared" si="119"/>
        <v/>
      </c>
      <c r="R195" s="161"/>
      <c r="S195" s="161" t="str">
        <f t="shared" si="104"/>
        <v/>
      </c>
      <c r="T195" s="161" t="str">
        <f t="shared" si="91"/>
        <v/>
      </c>
      <c r="U195" s="161" t="str">
        <f t="shared" si="92"/>
        <v/>
      </c>
      <c r="V195" s="162" t="str">
        <f t="shared" si="105"/>
        <v/>
      </c>
      <c r="W195" s="157" t="str">
        <f t="shared" si="93"/>
        <v/>
      </c>
      <c r="X195" s="157" t="str">
        <f t="shared" si="94"/>
        <v/>
      </c>
      <c r="Y195" s="157"/>
      <c r="Z195" s="157">
        <f t="shared" si="95"/>
        <v>0</v>
      </c>
      <c r="AA195" s="161" t="str">
        <f t="shared" si="106"/>
        <v/>
      </c>
      <c r="AB195" s="161" t="str">
        <f t="shared" si="96"/>
        <v/>
      </c>
      <c r="AC195" s="163">
        <f t="shared" si="96"/>
        <v>0</v>
      </c>
      <c r="AD195" s="163" t="str">
        <f t="shared" si="96"/>
        <v/>
      </c>
      <c r="AE195" s="161" t="str">
        <f t="shared" si="97"/>
        <v/>
      </c>
      <c r="AF195" s="164">
        <f t="shared" si="107"/>
        <v>0</v>
      </c>
      <c r="AG195" s="165">
        <f t="shared" si="121"/>
        <v>0</v>
      </c>
      <c r="AH195" s="161">
        <f t="shared" si="122"/>
        <v>0</v>
      </c>
      <c r="AI195" s="33"/>
      <c r="AJ195" s="166">
        <f t="shared" si="108"/>
        <v>0</v>
      </c>
      <c r="AK195" s="167">
        <f t="shared" si="109"/>
        <v>0</v>
      </c>
      <c r="AL195" s="90"/>
      <c r="AM195" s="154" t="e">
        <f t="shared" si="110"/>
        <v>#VALUE!</v>
      </c>
      <c r="AN195" s="168" t="e">
        <f t="shared" si="98"/>
        <v>#VALUE!</v>
      </c>
      <c r="AO195" s="161" t="e">
        <f t="shared" ca="1" si="120"/>
        <v>#VALUE!</v>
      </c>
      <c r="AP195" s="161" t="e">
        <f t="shared" ca="1" si="111"/>
        <v>#VALUE!</v>
      </c>
      <c r="AQ195" s="155" t="e">
        <f t="shared" ca="1" si="99"/>
        <v>#VALUE!</v>
      </c>
      <c r="AR195" s="161">
        <f t="shared" ca="1" si="100"/>
        <v>0</v>
      </c>
      <c r="AS195" s="161" t="e">
        <f t="shared" ca="1" si="112"/>
        <v>#VALUE!</v>
      </c>
    </row>
    <row r="196" spans="1:45" ht="12.75" customHeight="1" outlineLevel="1" x14ac:dyDescent="0.3">
      <c r="A196" s="35" t="str">
        <f t="shared" si="113"/>
        <v/>
      </c>
      <c r="B196" s="35" t="str">
        <f t="shared" si="101"/>
        <v/>
      </c>
      <c r="C196" s="152" t="str">
        <f t="shared" si="102"/>
        <v/>
      </c>
      <c r="D196" s="153" t="str">
        <f t="shared" si="84"/>
        <v/>
      </c>
      <c r="E196" s="154" t="str">
        <f t="shared" si="114"/>
        <v/>
      </c>
      <c r="F196" s="154" t="str">
        <f t="shared" si="115"/>
        <v/>
      </c>
      <c r="G196" s="155" t="str">
        <f t="shared" si="116"/>
        <v/>
      </c>
      <c r="H196" s="156" t="str">
        <f t="shared" si="103"/>
        <v/>
      </c>
      <c r="I196" s="154" t="str">
        <f t="shared" si="117"/>
        <v/>
      </c>
      <c r="J196" s="157" t="str">
        <f t="shared" si="118"/>
        <v/>
      </c>
      <c r="K196" s="158" t="str">
        <f t="shared" si="85"/>
        <v/>
      </c>
      <c r="L196" s="159" t="str">
        <f t="shared" si="86"/>
        <v/>
      </c>
      <c r="M196" s="159" t="str">
        <f t="shared" si="87"/>
        <v/>
      </c>
      <c r="N196" s="159" t="str">
        <f t="shared" si="88"/>
        <v/>
      </c>
      <c r="O196" s="160" t="str">
        <f t="shared" si="89"/>
        <v/>
      </c>
      <c r="P196" s="161" t="str">
        <f t="shared" si="90"/>
        <v/>
      </c>
      <c r="Q196" s="161" t="str">
        <f t="shared" si="119"/>
        <v/>
      </c>
      <c r="R196" s="161"/>
      <c r="S196" s="161" t="str">
        <f t="shared" si="104"/>
        <v/>
      </c>
      <c r="T196" s="161" t="str">
        <f t="shared" si="91"/>
        <v/>
      </c>
      <c r="U196" s="161" t="str">
        <f t="shared" si="92"/>
        <v/>
      </c>
      <c r="V196" s="162" t="str">
        <f t="shared" si="105"/>
        <v/>
      </c>
      <c r="W196" s="157" t="str">
        <f t="shared" si="93"/>
        <v/>
      </c>
      <c r="X196" s="157" t="str">
        <f t="shared" si="94"/>
        <v/>
      </c>
      <c r="Y196" s="157"/>
      <c r="Z196" s="157">
        <f t="shared" si="95"/>
        <v>0</v>
      </c>
      <c r="AA196" s="161" t="str">
        <f t="shared" si="106"/>
        <v/>
      </c>
      <c r="AB196" s="161" t="str">
        <f t="shared" si="96"/>
        <v/>
      </c>
      <c r="AC196" s="163">
        <f t="shared" si="96"/>
        <v>0</v>
      </c>
      <c r="AD196" s="163" t="str">
        <f t="shared" si="96"/>
        <v/>
      </c>
      <c r="AE196" s="161" t="str">
        <f t="shared" si="97"/>
        <v/>
      </c>
      <c r="AF196" s="164">
        <f t="shared" si="107"/>
        <v>0</v>
      </c>
      <c r="AG196" s="165">
        <f t="shared" si="121"/>
        <v>0</v>
      </c>
      <c r="AH196" s="161">
        <f t="shared" si="122"/>
        <v>0</v>
      </c>
      <c r="AI196" s="33"/>
      <c r="AJ196" s="166">
        <f t="shared" si="108"/>
        <v>0</v>
      </c>
      <c r="AK196" s="167">
        <f t="shared" si="109"/>
        <v>0</v>
      </c>
      <c r="AL196" s="90"/>
      <c r="AM196" s="154" t="e">
        <f t="shared" si="110"/>
        <v>#VALUE!</v>
      </c>
      <c r="AN196" s="168" t="e">
        <f t="shared" si="98"/>
        <v>#VALUE!</v>
      </c>
      <c r="AO196" s="161" t="e">
        <f t="shared" ca="1" si="120"/>
        <v>#VALUE!</v>
      </c>
      <c r="AP196" s="161" t="e">
        <f t="shared" ca="1" si="111"/>
        <v>#VALUE!</v>
      </c>
      <c r="AQ196" s="155" t="e">
        <f t="shared" ca="1" si="99"/>
        <v>#VALUE!</v>
      </c>
      <c r="AR196" s="161">
        <f t="shared" ca="1" si="100"/>
        <v>0</v>
      </c>
      <c r="AS196" s="161" t="e">
        <f t="shared" ca="1" si="112"/>
        <v>#VALUE!</v>
      </c>
    </row>
    <row r="197" spans="1:45" ht="12.75" customHeight="1" outlineLevel="1" x14ac:dyDescent="0.3">
      <c r="A197" s="35" t="str">
        <f t="shared" si="113"/>
        <v/>
      </c>
      <c r="B197" s="35" t="str">
        <f t="shared" si="101"/>
        <v/>
      </c>
      <c r="C197" s="152" t="str">
        <f t="shared" si="102"/>
        <v/>
      </c>
      <c r="D197" s="153" t="str">
        <f t="shared" si="84"/>
        <v/>
      </c>
      <c r="E197" s="154" t="str">
        <f t="shared" si="114"/>
        <v/>
      </c>
      <c r="F197" s="154" t="str">
        <f t="shared" si="115"/>
        <v/>
      </c>
      <c r="G197" s="155" t="str">
        <f t="shared" si="116"/>
        <v/>
      </c>
      <c r="H197" s="156" t="str">
        <f t="shared" si="103"/>
        <v/>
      </c>
      <c r="I197" s="154" t="str">
        <f t="shared" si="117"/>
        <v/>
      </c>
      <c r="J197" s="157" t="str">
        <f t="shared" si="118"/>
        <v/>
      </c>
      <c r="K197" s="158" t="str">
        <f t="shared" si="85"/>
        <v/>
      </c>
      <c r="L197" s="159" t="str">
        <f t="shared" si="86"/>
        <v/>
      </c>
      <c r="M197" s="159" t="str">
        <f t="shared" si="87"/>
        <v/>
      </c>
      <c r="N197" s="159" t="str">
        <f t="shared" si="88"/>
        <v/>
      </c>
      <c r="O197" s="160" t="str">
        <f t="shared" si="89"/>
        <v/>
      </c>
      <c r="P197" s="161" t="str">
        <f t="shared" si="90"/>
        <v/>
      </c>
      <c r="Q197" s="161" t="str">
        <f t="shared" si="119"/>
        <v/>
      </c>
      <c r="R197" s="161"/>
      <c r="S197" s="161" t="str">
        <f t="shared" si="104"/>
        <v/>
      </c>
      <c r="T197" s="161" t="str">
        <f t="shared" si="91"/>
        <v/>
      </c>
      <c r="U197" s="161" t="str">
        <f t="shared" si="92"/>
        <v/>
      </c>
      <c r="V197" s="162" t="str">
        <f t="shared" si="105"/>
        <v/>
      </c>
      <c r="W197" s="157" t="str">
        <f t="shared" si="93"/>
        <v/>
      </c>
      <c r="X197" s="157" t="str">
        <f t="shared" si="94"/>
        <v/>
      </c>
      <c r="Y197" s="157"/>
      <c r="Z197" s="157">
        <f t="shared" si="95"/>
        <v>0</v>
      </c>
      <c r="AA197" s="161" t="str">
        <f t="shared" si="106"/>
        <v/>
      </c>
      <c r="AB197" s="161" t="str">
        <f t="shared" si="96"/>
        <v/>
      </c>
      <c r="AC197" s="163">
        <f t="shared" si="96"/>
        <v>0</v>
      </c>
      <c r="AD197" s="163" t="str">
        <f t="shared" si="96"/>
        <v/>
      </c>
      <c r="AE197" s="161" t="str">
        <f t="shared" si="97"/>
        <v/>
      </c>
      <c r="AF197" s="164">
        <f t="shared" si="107"/>
        <v>0</v>
      </c>
      <c r="AG197" s="165">
        <f t="shared" si="121"/>
        <v>0</v>
      </c>
      <c r="AH197" s="161">
        <f t="shared" si="122"/>
        <v>0</v>
      </c>
      <c r="AI197" s="33"/>
      <c r="AJ197" s="166">
        <f t="shared" si="108"/>
        <v>0</v>
      </c>
      <c r="AK197" s="167">
        <f t="shared" si="109"/>
        <v>0</v>
      </c>
      <c r="AL197" s="90"/>
      <c r="AM197" s="154" t="e">
        <f t="shared" si="110"/>
        <v>#VALUE!</v>
      </c>
      <c r="AN197" s="168" t="e">
        <f t="shared" si="98"/>
        <v>#VALUE!</v>
      </c>
      <c r="AO197" s="161" t="e">
        <f t="shared" ca="1" si="120"/>
        <v>#VALUE!</v>
      </c>
      <c r="AP197" s="161" t="e">
        <f t="shared" ca="1" si="111"/>
        <v>#VALUE!</v>
      </c>
      <c r="AQ197" s="155" t="e">
        <f t="shared" ca="1" si="99"/>
        <v>#VALUE!</v>
      </c>
      <c r="AR197" s="161">
        <f t="shared" ca="1" si="100"/>
        <v>0</v>
      </c>
      <c r="AS197" s="161" t="e">
        <f t="shared" ca="1" si="112"/>
        <v>#VALUE!</v>
      </c>
    </row>
    <row r="198" spans="1:45" ht="12.75" customHeight="1" outlineLevel="1" x14ac:dyDescent="0.3">
      <c r="A198" s="35" t="str">
        <f t="shared" si="113"/>
        <v/>
      </c>
      <c r="B198" s="35" t="str">
        <f t="shared" si="101"/>
        <v/>
      </c>
      <c r="C198" s="152" t="str">
        <f t="shared" si="102"/>
        <v/>
      </c>
      <c r="D198" s="153" t="str">
        <f t="shared" si="84"/>
        <v/>
      </c>
      <c r="E198" s="154" t="str">
        <f t="shared" si="114"/>
        <v/>
      </c>
      <c r="F198" s="154" t="str">
        <f t="shared" si="115"/>
        <v/>
      </c>
      <c r="G198" s="155" t="str">
        <f t="shared" si="116"/>
        <v/>
      </c>
      <c r="H198" s="156" t="str">
        <f t="shared" si="103"/>
        <v/>
      </c>
      <c r="I198" s="154" t="str">
        <f t="shared" si="117"/>
        <v/>
      </c>
      <c r="J198" s="157" t="str">
        <f t="shared" si="118"/>
        <v/>
      </c>
      <c r="K198" s="158" t="str">
        <f t="shared" si="85"/>
        <v/>
      </c>
      <c r="L198" s="159" t="str">
        <f t="shared" si="86"/>
        <v/>
      </c>
      <c r="M198" s="159" t="str">
        <f t="shared" si="87"/>
        <v/>
      </c>
      <c r="N198" s="159" t="str">
        <f t="shared" si="88"/>
        <v/>
      </c>
      <c r="O198" s="160" t="str">
        <f t="shared" si="89"/>
        <v/>
      </c>
      <c r="P198" s="161" t="str">
        <f t="shared" si="90"/>
        <v/>
      </c>
      <c r="Q198" s="161" t="str">
        <f t="shared" si="119"/>
        <v/>
      </c>
      <c r="R198" s="161"/>
      <c r="S198" s="161" t="str">
        <f t="shared" si="104"/>
        <v/>
      </c>
      <c r="T198" s="161" t="str">
        <f t="shared" si="91"/>
        <v/>
      </c>
      <c r="U198" s="161" t="str">
        <f t="shared" si="92"/>
        <v/>
      </c>
      <c r="V198" s="162" t="str">
        <f t="shared" si="105"/>
        <v/>
      </c>
      <c r="W198" s="157" t="str">
        <f t="shared" si="93"/>
        <v/>
      </c>
      <c r="X198" s="157" t="str">
        <f t="shared" si="94"/>
        <v/>
      </c>
      <c r="Y198" s="157"/>
      <c r="Z198" s="157">
        <f t="shared" si="95"/>
        <v>0</v>
      </c>
      <c r="AA198" s="161" t="str">
        <f t="shared" si="106"/>
        <v/>
      </c>
      <c r="AB198" s="161" t="str">
        <f t="shared" si="96"/>
        <v/>
      </c>
      <c r="AC198" s="163">
        <f t="shared" si="96"/>
        <v>0</v>
      </c>
      <c r="AD198" s="163" t="str">
        <f t="shared" si="96"/>
        <v/>
      </c>
      <c r="AE198" s="161" t="str">
        <f t="shared" si="97"/>
        <v/>
      </c>
      <c r="AF198" s="164">
        <f t="shared" si="107"/>
        <v>0</v>
      </c>
      <c r="AG198" s="165">
        <f t="shared" si="121"/>
        <v>0</v>
      </c>
      <c r="AH198" s="161">
        <f t="shared" si="122"/>
        <v>0</v>
      </c>
      <c r="AI198" s="33"/>
      <c r="AJ198" s="166">
        <f t="shared" si="108"/>
        <v>0</v>
      </c>
      <c r="AK198" s="167">
        <f t="shared" si="109"/>
        <v>0</v>
      </c>
      <c r="AL198" s="90"/>
      <c r="AM198" s="154" t="e">
        <f t="shared" si="110"/>
        <v>#VALUE!</v>
      </c>
      <c r="AN198" s="168" t="e">
        <f t="shared" si="98"/>
        <v>#VALUE!</v>
      </c>
      <c r="AO198" s="161" t="e">
        <f t="shared" ca="1" si="120"/>
        <v>#VALUE!</v>
      </c>
      <c r="AP198" s="161" t="e">
        <f t="shared" ca="1" si="111"/>
        <v>#VALUE!</v>
      </c>
      <c r="AQ198" s="155" t="e">
        <f t="shared" ca="1" si="99"/>
        <v>#VALUE!</v>
      </c>
      <c r="AR198" s="161">
        <f t="shared" ca="1" si="100"/>
        <v>0</v>
      </c>
      <c r="AS198" s="161" t="e">
        <f t="shared" ca="1" si="112"/>
        <v>#VALUE!</v>
      </c>
    </row>
    <row r="199" spans="1:45" ht="12.75" customHeight="1" outlineLevel="1" x14ac:dyDescent="0.3">
      <c r="A199" s="35" t="str">
        <f t="shared" si="113"/>
        <v/>
      </c>
      <c r="B199" s="35" t="str">
        <f t="shared" si="101"/>
        <v/>
      </c>
      <c r="C199" s="152" t="str">
        <f t="shared" si="102"/>
        <v/>
      </c>
      <c r="D199" s="153" t="str">
        <f t="shared" si="84"/>
        <v/>
      </c>
      <c r="E199" s="154" t="str">
        <f t="shared" si="114"/>
        <v/>
      </c>
      <c r="F199" s="154" t="str">
        <f t="shared" si="115"/>
        <v/>
      </c>
      <c r="G199" s="155" t="str">
        <f t="shared" si="116"/>
        <v/>
      </c>
      <c r="H199" s="156" t="str">
        <f t="shared" si="103"/>
        <v/>
      </c>
      <c r="I199" s="154" t="str">
        <f t="shared" si="117"/>
        <v/>
      </c>
      <c r="J199" s="157" t="str">
        <f t="shared" si="118"/>
        <v/>
      </c>
      <c r="K199" s="158" t="str">
        <f t="shared" si="85"/>
        <v/>
      </c>
      <c r="L199" s="159" t="str">
        <f t="shared" si="86"/>
        <v/>
      </c>
      <c r="M199" s="159" t="str">
        <f t="shared" si="87"/>
        <v/>
      </c>
      <c r="N199" s="159" t="str">
        <f t="shared" si="88"/>
        <v/>
      </c>
      <c r="O199" s="160" t="str">
        <f t="shared" si="89"/>
        <v/>
      </c>
      <c r="P199" s="161" t="str">
        <f t="shared" si="90"/>
        <v/>
      </c>
      <c r="Q199" s="161" t="str">
        <f t="shared" si="119"/>
        <v/>
      </c>
      <c r="R199" s="161"/>
      <c r="S199" s="161" t="str">
        <f t="shared" si="104"/>
        <v/>
      </c>
      <c r="T199" s="161" t="str">
        <f t="shared" si="91"/>
        <v/>
      </c>
      <c r="U199" s="161" t="str">
        <f t="shared" si="92"/>
        <v/>
      </c>
      <c r="V199" s="162" t="str">
        <f t="shared" si="105"/>
        <v/>
      </c>
      <c r="W199" s="157" t="str">
        <f t="shared" si="93"/>
        <v/>
      </c>
      <c r="X199" s="157" t="str">
        <f t="shared" si="94"/>
        <v/>
      </c>
      <c r="Y199" s="157"/>
      <c r="Z199" s="157">
        <f t="shared" si="95"/>
        <v>0</v>
      </c>
      <c r="AA199" s="161" t="str">
        <f t="shared" si="106"/>
        <v/>
      </c>
      <c r="AB199" s="161" t="str">
        <f t="shared" si="96"/>
        <v/>
      </c>
      <c r="AC199" s="163">
        <f t="shared" si="96"/>
        <v>0</v>
      </c>
      <c r="AD199" s="163" t="str">
        <f t="shared" si="96"/>
        <v/>
      </c>
      <c r="AE199" s="161" t="str">
        <f t="shared" si="97"/>
        <v/>
      </c>
      <c r="AF199" s="164">
        <f t="shared" si="107"/>
        <v>0</v>
      </c>
      <c r="AG199" s="165">
        <f t="shared" si="121"/>
        <v>0</v>
      </c>
      <c r="AH199" s="161">
        <f t="shared" si="122"/>
        <v>0</v>
      </c>
      <c r="AI199" s="33"/>
      <c r="AJ199" s="166">
        <f t="shared" si="108"/>
        <v>0</v>
      </c>
      <c r="AK199" s="167">
        <f t="shared" si="109"/>
        <v>0</v>
      </c>
      <c r="AL199" s="90"/>
      <c r="AM199" s="154" t="e">
        <f t="shared" si="110"/>
        <v>#VALUE!</v>
      </c>
      <c r="AN199" s="168" t="e">
        <f t="shared" si="98"/>
        <v>#VALUE!</v>
      </c>
      <c r="AO199" s="161" t="e">
        <f t="shared" ca="1" si="120"/>
        <v>#VALUE!</v>
      </c>
      <c r="AP199" s="161" t="e">
        <f t="shared" ca="1" si="111"/>
        <v>#VALUE!</v>
      </c>
      <c r="AQ199" s="155" t="e">
        <f t="shared" ca="1" si="99"/>
        <v>#VALUE!</v>
      </c>
      <c r="AR199" s="161">
        <f t="shared" ca="1" si="100"/>
        <v>0</v>
      </c>
      <c r="AS199" s="161" t="e">
        <f t="shared" ca="1" si="112"/>
        <v>#VALUE!</v>
      </c>
    </row>
    <row r="200" spans="1:45" ht="12.75" customHeight="1" outlineLevel="1" x14ac:dyDescent="0.3">
      <c r="A200" s="35" t="str">
        <f t="shared" si="113"/>
        <v/>
      </c>
      <c r="B200" s="35" t="str">
        <f t="shared" si="101"/>
        <v/>
      </c>
      <c r="C200" s="152" t="str">
        <f t="shared" si="102"/>
        <v/>
      </c>
      <c r="D200" s="153" t="str">
        <f t="shared" si="84"/>
        <v/>
      </c>
      <c r="E200" s="154" t="str">
        <f t="shared" si="114"/>
        <v/>
      </c>
      <c r="F200" s="154" t="str">
        <f t="shared" si="115"/>
        <v/>
      </c>
      <c r="G200" s="155" t="str">
        <f t="shared" si="116"/>
        <v/>
      </c>
      <c r="H200" s="156" t="str">
        <f t="shared" si="103"/>
        <v/>
      </c>
      <c r="I200" s="154" t="str">
        <f t="shared" si="117"/>
        <v/>
      </c>
      <c r="J200" s="157" t="str">
        <f t="shared" si="118"/>
        <v/>
      </c>
      <c r="K200" s="158" t="str">
        <f t="shared" si="85"/>
        <v/>
      </c>
      <c r="L200" s="159" t="str">
        <f t="shared" si="86"/>
        <v/>
      </c>
      <c r="M200" s="159" t="str">
        <f t="shared" si="87"/>
        <v/>
      </c>
      <c r="N200" s="159" t="str">
        <f t="shared" si="88"/>
        <v/>
      </c>
      <c r="O200" s="160" t="str">
        <f t="shared" si="89"/>
        <v/>
      </c>
      <c r="P200" s="161" t="str">
        <f t="shared" si="90"/>
        <v/>
      </c>
      <c r="Q200" s="161" t="str">
        <f t="shared" si="119"/>
        <v/>
      </c>
      <c r="R200" s="161"/>
      <c r="S200" s="161" t="str">
        <f t="shared" si="104"/>
        <v/>
      </c>
      <c r="T200" s="161" t="str">
        <f t="shared" si="91"/>
        <v/>
      </c>
      <c r="U200" s="161" t="str">
        <f t="shared" si="92"/>
        <v/>
      </c>
      <c r="V200" s="162" t="str">
        <f t="shared" si="105"/>
        <v/>
      </c>
      <c r="W200" s="157" t="str">
        <f t="shared" si="93"/>
        <v/>
      </c>
      <c r="X200" s="157" t="str">
        <f t="shared" si="94"/>
        <v/>
      </c>
      <c r="Y200" s="157"/>
      <c r="Z200" s="157">
        <f t="shared" si="95"/>
        <v>0</v>
      </c>
      <c r="AA200" s="161" t="str">
        <f t="shared" si="106"/>
        <v/>
      </c>
      <c r="AB200" s="161" t="str">
        <f t="shared" si="96"/>
        <v/>
      </c>
      <c r="AC200" s="163">
        <f t="shared" si="96"/>
        <v>0</v>
      </c>
      <c r="AD200" s="163" t="str">
        <f t="shared" si="96"/>
        <v/>
      </c>
      <c r="AE200" s="161" t="str">
        <f t="shared" si="97"/>
        <v/>
      </c>
      <c r="AF200" s="164">
        <f t="shared" si="107"/>
        <v>0</v>
      </c>
      <c r="AG200" s="165">
        <f t="shared" si="121"/>
        <v>0</v>
      </c>
      <c r="AH200" s="161">
        <f t="shared" si="122"/>
        <v>0</v>
      </c>
      <c r="AI200" s="33"/>
      <c r="AJ200" s="166">
        <f t="shared" si="108"/>
        <v>0</v>
      </c>
      <c r="AK200" s="167">
        <f t="shared" si="109"/>
        <v>0</v>
      </c>
      <c r="AL200" s="90"/>
      <c r="AM200" s="154" t="e">
        <f t="shared" si="110"/>
        <v>#VALUE!</v>
      </c>
      <c r="AN200" s="168" t="e">
        <f t="shared" si="98"/>
        <v>#VALUE!</v>
      </c>
      <c r="AO200" s="161" t="e">
        <f t="shared" ca="1" si="120"/>
        <v>#VALUE!</v>
      </c>
      <c r="AP200" s="161" t="e">
        <f t="shared" ca="1" si="111"/>
        <v>#VALUE!</v>
      </c>
      <c r="AQ200" s="155" t="e">
        <f t="shared" ca="1" si="99"/>
        <v>#VALUE!</v>
      </c>
      <c r="AR200" s="161">
        <f t="shared" ca="1" si="100"/>
        <v>0</v>
      </c>
      <c r="AS200" s="161" t="e">
        <f t="shared" ca="1" si="112"/>
        <v>#VALUE!</v>
      </c>
    </row>
    <row r="201" spans="1:45" ht="12.75" customHeight="1" outlineLevel="1" x14ac:dyDescent="0.3">
      <c r="A201" s="35" t="str">
        <f t="shared" si="113"/>
        <v/>
      </c>
      <c r="B201" s="35" t="str">
        <f t="shared" si="101"/>
        <v/>
      </c>
      <c r="C201" s="152" t="str">
        <f t="shared" si="102"/>
        <v/>
      </c>
      <c r="D201" s="153" t="str">
        <f t="shared" si="84"/>
        <v/>
      </c>
      <c r="E201" s="154" t="str">
        <f t="shared" si="114"/>
        <v/>
      </c>
      <c r="F201" s="154" t="str">
        <f t="shared" si="115"/>
        <v/>
      </c>
      <c r="G201" s="155" t="str">
        <f t="shared" si="116"/>
        <v/>
      </c>
      <c r="H201" s="156" t="str">
        <f t="shared" si="103"/>
        <v/>
      </c>
      <c r="I201" s="154" t="str">
        <f t="shared" si="117"/>
        <v/>
      </c>
      <c r="J201" s="157" t="str">
        <f t="shared" si="118"/>
        <v/>
      </c>
      <c r="K201" s="158" t="str">
        <f t="shared" si="85"/>
        <v/>
      </c>
      <c r="L201" s="159" t="str">
        <f t="shared" si="86"/>
        <v/>
      </c>
      <c r="M201" s="159" t="str">
        <f t="shared" si="87"/>
        <v/>
      </c>
      <c r="N201" s="159" t="str">
        <f t="shared" si="88"/>
        <v/>
      </c>
      <c r="O201" s="160" t="str">
        <f t="shared" si="89"/>
        <v/>
      </c>
      <c r="P201" s="161" t="str">
        <f t="shared" si="90"/>
        <v/>
      </c>
      <c r="Q201" s="161" t="str">
        <f t="shared" si="119"/>
        <v/>
      </c>
      <c r="R201" s="161"/>
      <c r="S201" s="161" t="str">
        <f t="shared" si="104"/>
        <v/>
      </c>
      <c r="T201" s="161" t="str">
        <f t="shared" si="91"/>
        <v/>
      </c>
      <c r="U201" s="161" t="str">
        <f t="shared" si="92"/>
        <v/>
      </c>
      <c r="V201" s="162" t="str">
        <f t="shared" si="105"/>
        <v/>
      </c>
      <c r="W201" s="157" t="str">
        <f t="shared" si="93"/>
        <v/>
      </c>
      <c r="X201" s="157" t="str">
        <f t="shared" si="94"/>
        <v/>
      </c>
      <c r="Y201" s="157"/>
      <c r="Z201" s="157">
        <f t="shared" si="95"/>
        <v>0</v>
      </c>
      <c r="AA201" s="161" t="str">
        <f t="shared" si="106"/>
        <v/>
      </c>
      <c r="AB201" s="161" t="str">
        <f t="shared" si="96"/>
        <v/>
      </c>
      <c r="AC201" s="163">
        <f t="shared" si="96"/>
        <v>0</v>
      </c>
      <c r="AD201" s="163" t="str">
        <f t="shared" si="96"/>
        <v/>
      </c>
      <c r="AE201" s="161" t="str">
        <f t="shared" si="97"/>
        <v/>
      </c>
      <c r="AF201" s="164">
        <f t="shared" si="107"/>
        <v>0</v>
      </c>
      <c r="AG201" s="165">
        <f t="shared" si="121"/>
        <v>0</v>
      </c>
      <c r="AH201" s="161">
        <f t="shared" si="122"/>
        <v>0</v>
      </c>
      <c r="AI201" s="33"/>
      <c r="AJ201" s="166">
        <f t="shared" si="108"/>
        <v>0</v>
      </c>
      <c r="AK201" s="167">
        <f t="shared" si="109"/>
        <v>0</v>
      </c>
      <c r="AL201" s="90"/>
      <c r="AM201" s="154" t="e">
        <f t="shared" si="110"/>
        <v>#VALUE!</v>
      </c>
      <c r="AN201" s="168" t="e">
        <f t="shared" si="98"/>
        <v>#VALUE!</v>
      </c>
      <c r="AO201" s="161" t="e">
        <f t="shared" ca="1" si="120"/>
        <v>#VALUE!</v>
      </c>
      <c r="AP201" s="161" t="e">
        <f t="shared" ca="1" si="111"/>
        <v>#VALUE!</v>
      </c>
      <c r="AQ201" s="155" t="e">
        <f t="shared" ca="1" si="99"/>
        <v>#VALUE!</v>
      </c>
      <c r="AR201" s="161">
        <f t="shared" ca="1" si="100"/>
        <v>0</v>
      </c>
      <c r="AS201" s="161" t="e">
        <f t="shared" ca="1" si="112"/>
        <v>#VALUE!</v>
      </c>
    </row>
    <row r="202" spans="1:45" ht="12.75" customHeight="1" outlineLevel="1" x14ac:dyDescent="0.3">
      <c r="A202" s="35" t="str">
        <f t="shared" si="113"/>
        <v/>
      </c>
      <c r="B202" s="35" t="str">
        <f t="shared" si="101"/>
        <v/>
      </c>
      <c r="C202" s="152" t="str">
        <f t="shared" si="102"/>
        <v/>
      </c>
      <c r="D202" s="153" t="str">
        <f t="shared" si="84"/>
        <v/>
      </c>
      <c r="E202" s="154" t="str">
        <f t="shared" si="114"/>
        <v/>
      </c>
      <c r="F202" s="154" t="str">
        <f t="shared" si="115"/>
        <v/>
      </c>
      <c r="G202" s="155" t="str">
        <f t="shared" si="116"/>
        <v/>
      </c>
      <c r="H202" s="156" t="str">
        <f t="shared" si="103"/>
        <v/>
      </c>
      <c r="I202" s="154" t="str">
        <f t="shared" si="117"/>
        <v/>
      </c>
      <c r="J202" s="157" t="str">
        <f t="shared" si="118"/>
        <v/>
      </c>
      <c r="K202" s="158" t="str">
        <f t="shared" si="85"/>
        <v/>
      </c>
      <c r="L202" s="159" t="str">
        <f t="shared" si="86"/>
        <v/>
      </c>
      <c r="M202" s="159" t="str">
        <f t="shared" si="87"/>
        <v/>
      </c>
      <c r="N202" s="159" t="str">
        <f t="shared" si="88"/>
        <v/>
      </c>
      <c r="O202" s="160" t="str">
        <f t="shared" si="89"/>
        <v/>
      </c>
      <c r="P202" s="161" t="str">
        <f t="shared" si="90"/>
        <v/>
      </c>
      <c r="Q202" s="161" t="str">
        <f t="shared" si="119"/>
        <v/>
      </c>
      <c r="R202" s="161"/>
      <c r="S202" s="161" t="str">
        <f t="shared" si="104"/>
        <v/>
      </c>
      <c r="T202" s="161" t="str">
        <f t="shared" si="91"/>
        <v/>
      </c>
      <c r="U202" s="161" t="str">
        <f t="shared" si="92"/>
        <v/>
      </c>
      <c r="V202" s="162" t="str">
        <f t="shared" si="105"/>
        <v/>
      </c>
      <c r="W202" s="157" t="str">
        <f t="shared" si="93"/>
        <v/>
      </c>
      <c r="X202" s="157" t="str">
        <f t="shared" si="94"/>
        <v/>
      </c>
      <c r="Y202" s="157"/>
      <c r="Z202" s="157">
        <f t="shared" si="95"/>
        <v>0</v>
      </c>
      <c r="AA202" s="161" t="str">
        <f t="shared" si="106"/>
        <v/>
      </c>
      <c r="AB202" s="161" t="str">
        <f t="shared" si="96"/>
        <v/>
      </c>
      <c r="AC202" s="163">
        <f t="shared" si="96"/>
        <v>0</v>
      </c>
      <c r="AD202" s="163" t="str">
        <f t="shared" si="96"/>
        <v/>
      </c>
      <c r="AE202" s="161" t="str">
        <f t="shared" si="97"/>
        <v/>
      </c>
      <c r="AF202" s="164">
        <f t="shared" si="107"/>
        <v>0</v>
      </c>
      <c r="AG202" s="165">
        <f t="shared" si="121"/>
        <v>0</v>
      </c>
      <c r="AH202" s="161">
        <f t="shared" si="122"/>
        <v>0</v>
      </c>
      <c r="AI202" s="33"/>
      <c r="AJ202" s="166">
        <f t="shared" si="108"/>
        <v>0</v>
      </c>
      <c r="AK202" s="167">
        <f t="shared" si="109"/>
        <v>0</v>
      </c>
      <c r="AL202" s="90"/>
      <c r="AM202" s="154" t="e">
        <f t="shared" si="110"/>
        <v>#VALUE!</v>
      </c>
      <c r="AN202" s="168" t="e">
        <f t="shared" si="98"/>
        <v>#VALUE!</v>
      </c>
      <c r="AO202" s="161" t="e">
        <f t="shared" ca="1" si="120"/>
        <v>#VALUE!</v>
      </c>
      <c r="AP202" s="161" t="e">
        <f t="shared" ca="1" si="111"/>
        <v>#VALUE!</v>
      </c>
      <c r="AQ202" s="155" t="e">
        <f t="shared" ca="1" si="99"/>
        <v>#VALUE!</v>
      </c>
      <c r="AR202" s="161">
        <f t="shared" ca="1" si="100"/>
        <v>0</v>
      </c>
      <c r="AS202" s="161" t="e">
        <f t="shared" ca="1" si="112"/>
        <v>#VALUE!</v>
      </c>
    </row>
    <row r="203" spans="1:45" ht="12.75" customHeight="1" outlineLevel="1" x14ac:dyDescent="0.3">
      <c r="A203" s="35" t="str">
        <f t="shared" si="113"/>
        <v/>
      </c>
      <c r="B203" s="35" t="str">
        <f t="shared" si="101"/>
        <v/>
      </c>
      <c r="C203" s="152" t="str">
        <f t="shared" si="102"/>
        <v/>
      </c>
      <c r="D203" s="153" t="str">
        <f t="shared" si="84"/>
        <v/>
      </c>
      <c r="E203" s="154" t="str">
        <f t="shared" si="114"/>
        <v/>
      </c>
      <c r="F203" s="154" t="str">
        <f t="shared" si="115"/>
        <v/>
      </c>
      <c r="G203" s="155" t="str">
        <f t="shared" si="116"/>
        <v/>
      </c>
      <c r="H203" s="156" t="str">
        <f t="shared" si="103"/>
        <v/>
      </c>
      <c r="I203" s="154" t="str">
        <f t="shared" si="117"/>
        <v/>
      </c>
      <c r="J203" s="157" t="str">
        <f t="shared" si="118"/>
        <v/>
      </c>
      <c r="K203" s="158" t="str">
        <f t="shared" si="85"/>
        <v/>
      </c>
      <c r="L203" s="159" t="str">
        <f t="shared" si="86"/>
        <v/>
      </c>
      <c r="M203" s="159" t="str">
        <f t="shared" si="87"/>
        <v/>
      </c>
      <c r="N203" s="159" t="str">
        <f t="shared" si="88"/>
        <v/>
      </c>
      <c r="O203" s="160" t="str">
        <f t="shared" si="89"/>
        <v/>
      </c>
      <c r="P203" s="161" t="str">
        <f t="shared" si="90"/>
        <v/>
      </c>
      <c r="Q203" s="161" t="str">
        <f t="shared" si="119"/>
        <v/>
      </c>
      <c r="R203" s="161"/>
      <c r="S203" s="161" t="str">
        <f t="shared" si="104"/>
        <v/>
      </c>
      <c r="T203" s="161" t="str">
        <f t="shared" si="91"/>
        <v/>
      </c>
      <c r="U203" s="161" t="str">
        <f t="shared" si="92"/>
        <v/>
      </c>
      <c r="V203" s="162" t="str">
        <f t="shared" si="105"/>
        <v/>
      </c>
      <c r="W203" s="157" t="str">
        <f t="shared" si="93"/>
        <v/>
      </c>
      <c r="X203" s="157" t="str">
        <f t="shared" si="94"/>
        <v/>
      </c>
      <c r="Y203" s="157"/>
      <c r="Z203" s="157">
        <f t="shared" si="95"/>
        <v>0</v>
      </c>
      <c r="AA203" s="161" t="str">
        <f t="shared" si="106"/>
        <v/>
      </c>
      <c r="AB203" s="161" t="str">
        <f t="shared" si="96"/>
        <v/>
      </c>
      <c r="AC203" s="163">
        <f t="shared" si="96"/>
        <v>0</v>
      </c>
      <c r="AD203" s="163" t="str">
        <f t="shared" si="96"/>
        <v/>
      </c>
      <c r="AE203" s="161" t="str">
        <f t="shared" si="97"/>
        <v/>
      </c>
      <c r="AF203" s="164">
        <f t="shared" si="107"/>
        <v>0</v>
      </c>
      <c r="AG203" s="165">
        <f t="shared" si="121"/>
        <v>0</v>
      </c>
      <c r="AH203" s="161">
        <f t="shared" si="122"/>
        <v>0</v>
      </c>
      <c r="AI203" s="33"/>
      <c r="AJ203" s="166">
        <f t="shared" si="108"/>
        <v>0</v>
      </c>
      <c r="AK203" s="167">
        <f t="shared" si="109"/>
        <v>0</v>
      </c>
      <c r="AL203" s="90"/>
      <c r="AM203" s="154" t="e">
        <f t="shared" si="110"/>
        <v>#VALUE!</v>
      </c>
      <c r="AN203" s="168" t="e">
        <f t="shared" si="98"/>
        <v>#VALUE!</v>
      </c>
      <c r="AO203" s="161" t="e">
        <f t="shared" ca="1" si="120"/>
        <v>#VALUE!</v>
      </c>
      <c r="AP203" s="161" t="e">
        <f t="shared" ca="1" si="111"/>
        <v>#VALUE!</v>
      </c>
      <c r="AQ203" s="155" t="e">
        <f t="shared" ca="1" si="99"/>
        <v>#VALUE!</v>
      </c>
      <c r="AR203" s="161">
        <f t="shared" ca="1" si="100"/>
        <v>0</v>
      </c>
      <c r="AS203" s="161" t="e">
        <f t="shared" ca="1" si="112"/>
        <v>#VALUE!</v>
      </c>
    </row>
    <row r="204" spans="1:45" ht="12.75" customHeight="1" outlineLevel="1" x14ac:dyDescent="0.3">
      <c r="A204" s="35" t="str">
        <f t="shared" si="113"/>
        <v/>
      </c>
      <c r="B204" s="35" t="str">
        <f t="shared" si="101"/>
        <v/>
      </c>
      <c r="C204" s="152" t="str">
        <f t="shared" si="102"/>
        <v/>
      </c>
      <c r="D204" s="153" t="str">
        <f t="shared" si="84"/>
        <v/>
      </c>
      <c r="E204" s="154" t="str">
        <f t="shared" si="114"/>
        <v/>
      </c>
      <c r="F204" s="154" t="str">
        <f t="shared" si="115"/>
        <v/>
      </c>
      <c r="G204" s="155" t="str">
        <f t="shared" si="116"/>
        <v/>
      </c>
      <c r="H204" s="156" t="str">
        <f t="shared" si="103"/>
        <v/>
      </c>
      <c r="I204" s="154" t="str">
        <f t="shared" si="117"/>
        <v/>
      </c>
      <c r="J204" s="157" t="str">
        <f t="shared" si="118"/>
        <v/>
      </c>
      <c r="K204" s="158" t="str">
        <f t="shared" si="85"/>
        <v/>
      </c>
      <c r="L204" s="159" t="str">
        <f t="shared" si="86"/>
        <v/>
      </c>
      <c r="M204" s="159" t="str">
        <f t="shared" si="87"/>
        <v/>
      </c>
      <c r="N204" s="159" t="str">
        <f t="shared" si="88"/>
        <v/>
      </c>
      <c r="O204" s="160" t="str">
        <f t="shared" si="89"/>
        <v/>
      </c>
      <c r="P204" s="161" t="str">
        <f t="shared" si="90"/>
        <v/>
      </c>
      <c r="Q204" s="161" t="str">
        <f t="shared" si="119"/>
        <v/>
      </c>
      <c r="R204" s="161"/>
      <c r="S204" s="161" t="str">
        <f t="shared" si="104"/>
        <v/>
      </c>
      <c r="T204" s="161" t="str">
        <f t="shared" si="91"/>
        <v/>
      </c>
      <c r="U204" s="161" t="str">
        <f t="shared" si="92"/>
        <v/>
      </c>
      <c r="V204" s="162" t="str">
        <f t="shared" si="105"/>
        <v/>
      </c>
      <c r="W204" s="157" t="str">
        <f t="shared" si="93"/>
        <v/>
      </c>
      <c r="X204" s="157" t="str">
        <f t="shared" si="94"/>
        <v/>
      </c>
      <c r="Y204" s="157"/>
      <c r="Z204" s="157">
        <f t="shared" si="95"/>
        <v>0</v>
      </c>
      <c r="AA204" s="161" t="str">
        <f t="shared" si="106"/>
        <v/>
      </c>
      <c r="AB204" s="161" t="str">
        <f t="shared" si="96"/>
        <v/>
      </c>
      <c r="AC204" s="163">
        <f t="shared" si="96"/>
        <v>0</v>
      </c>
      <c r="AD204" s="163" t="str">
        <f t="shared" si="96"/>
        <v/>
      </c>
      <c r="AE204" s="161" t="str">
        <f t="shared" si="97"/>
        <v/>
      </c>
      <c r="AF204" s="164">
        <f t="shared" si="107"/>
        <v>0</v>
      </c>
      <c r="AG204" s="165">
        <f t="shared" si="121"/>
        <v>0</v>
      </c>
      <c r="AH204" s="161">
        <f t="shared" si="122"/>
        <v>0</v>
      </c>
      <c r="AI204" s="33"/>
      <c r="AJ204" s="166">
        <f t="shared" si="108"/>
        <v>0</v>
      </c>
      <c r="AK204" s="167">
        <f t="shared" si="109"/>
        <v>0</v>
      </c>
      <c r="AL204" s="90"/>
      <c r="AM204" s="154" t="e">
        <f t="shared" si="110"/>
        <v>#VALUE!</v>
      </c>
      <c r="AN204" s="168" t="e">
        <f t="shared" si="98"/>
        <v>#VALUE!</v>
      </c>
      <c r="AO204" s="161" t="e">
        <f t="shared" ca="1" si="120"/>
        <v>#VALUE!</v>
      </c>
      <c r="AP204" s="161" t="e">
        <f t="shared" ca="1" si="111"/>
        <v>#VALUE!</v>
      </c>
      <c r="AQ204" s="155" t="e">
        <f t="shared" ca="1" si="99"/>
        <v>#VALUE!</v>
      </c>
      <c r="AR204" s="161">
        <f t="shared" ca="1" si="100"/>
        <v>0</v>
      </c>
      <c r="AS204" s="161" t="e">
        <f t="shared" ca="1" si="112"/>
        <v>#VALUE!</v>
      </c>
    </row>
    <row r="205" spans="1:45" ht="12.75" customHeight="1" outlineLevel="1" x14ac:dyDescent="0.3">
      <c r="A205" s="35" t="str">
        <f t="shared" si="113"/>
        <v/>
      </c>
      <c r="B205" s="35" t="str">
        <f t="shared" si="101"/>
        <v/>
      </c>
      <c r="C205" s="152" t="str">
        <f t="shared" si="102"/>
        <v/>
      </c>
      <c r="D205" s="153" t="str">
        <f t="shared" si="84"/>
        <v/>
      </c>
      <c r="E205" s="154" t="str">
        <f t="shared" si="114"/>
        <v/>
      </c>
      <c r="F205" s="154" t="str">
        <f t="shared" si="115"/>
        <v/>
      </c>
      <c r="G205" s="155" t="str">
        <f t="shared" si="116"/>
        <v/>
      </c>
      <c r="H205" s="156" t="str">
        <f t="shared" si="103"/>
        <v/>
      </c>
      <c r="I205" s="154" t="str">
        <f t="shared" si="117"/>
        <v/>
      </c>
      <c r="J205" s="157" t="str">
        <f t="shared" si="118"/>
        <v/>
      </c>
      <c r="K205" s="158" t="str">
        <f t="shared" si="85"/>
        <v/>
      </c>
      <c r="L205" s="159" t="str">
        <f t="shared" si="86"/>
        <v/>
      </c>
      <c r="M205" s="159" t="str">
        <f t="shared" si="87"/>
        <v/>
      </c>
      <c r="N205" s="159" t="str">
        <f t="shared" si="88"/>
        <v/>
      </c>
      <c r="O205" s="160" t="str">
        <f t="shared" si="89"/>
        <v/>
      </c>
      <c r="P205" s="161" t="str">
        <f t="shared" si="90"/>
        <v/>
      </c>
      <c r="Q205" s="161" t="str">
        <f t="shared" si="119"/>
        <v/>
      </c>
      <c r="R205" s="161"/>
      <c r="S205" s="161" t="str">
        <f t="shared" si="104"/>
        <v/>
      </c>
      <c r="T205" s="161" t="str">
        <f t="shared" si="91"/>
        <v/>
      </c>
      <c r="U205" s="161" t="str">
        <f t="shared" si="92"/>
        <v/>
      </c>
      <c r="V205" s="162" t="str">
        <f t="shared" si="105"/>
        <v/>
      </c>
      <c r="W205" s="157" t="str">
        <f t="shared" si="93"/>
        <v/>
      </c>
      <c r="X205" s="157" t="str">
        <f t="shared" si="94"/>
        <v/>
      </c>
      <c r="Y205" s="157"/>
      <c r="Z205" s="157">
        <f t="shared" si="95"/>
        <v>0</v>
      </c>
      <c r="AA205" s="161" t="str">
        <f t="shared" si="106"/>
        <v/>
      </c>
      <c r="AB205" s="161" t="str">
        <f t="shared" si="96"/>
        <v/>
      </c>
      <c r="AC205" s="163">
        <f t="shared" si="96"/>
        <v>0</v>
      </c>
      <c r="AD205" s="163" t="str">
        <f t="shared" si="96"/>
        <v/>
      </c>
      <c r="AE205" s="161" t="str">
        <f t="shared" si="97"/>
        <v/>
      </c>
      <c r="AF205" s="164">
        <f t="shared" si="107"/>
        <v>0</v>
      </c>
      <c r="AG205" s="165">
        <f t="shared" si="121"/>
        <v>0</v>
      </c>
      <c r="AH205" s="161">
        <f t="shared" si="122"/>
        <v>0</v>
      </c>
      <c r="AI205" s="33"/>
      <c r="AJ205" s="166">
        <f t="shared" si="108"/>
        <v>0</v>
      </c>
      <c r="AK205" s="167">
        <f t="shared" si="109"/>
        <v>0</v>
      </c>
      <c r="AL205" s="90"/>
      <c r="AM205" s="154" t="e">
        <f t="shared" si="110"/>
        <v>#VALUE!</v>
      </c>
      <c r="AN205" s="168" t="e">
        <f t="shared" si="98"/>
        <v>#VALUE!</v>
      </c>
      <c r="AO205" s="161" t="e">
        <f t="shared" ca="1" si="120"/>
        <v>#VALUE!</v>
      </c>
      <c r="AP205" s="161" t="e">
        <f t="shared" ca="1" si="111"/>
        <v>#VALUE!</v>
      </c>
      <c r="AQ205" s="155" t="e">
        <f t="shared" ca="1" si="99"/>
        <v>#VALUE!</v>
      </c>
      <c r="AR205" s="161">
        <f t="shared" ca="1" si="100"/>
        <v>0</v>
      </c>
      <c r="AS205" s="161" t="e">
        <f t="shared" ca="1" si="112"/>
        <v>#VALUE!</v>
      </c>
    </row>
    <row r="206" spans="1:45" ht="12.75" customHeight="1" outlineLevel="1" x14ac:dyDescent="0.3">
      <c r="A206" s="35" t="str">
        <f t="shared" si="113"/>
        <v/>
      </c>
      <c r="B206" s="35" t="str">
        <f t="shared" si="101"/>
        <v/>
      </c>
      <c r="C206" s="152" t="str">
        <f t="shared" si="102"/>
        <v/>
      </c>
      <c r="D206" s="153" t="str">
        <f t="shared" si="84"/>
        <v/>
      </c>
      <c r="E206" s="154" t="str">
        <f t="shared" si="114"/>
        <v/>
      </c>
      <c r="F206" s="154" t="str">
        <f t="shared" si="115"/>
        <v/>
      </c>
      <c r="G206" s="155" t="str">
        <f t="shared" si="116"/>
        <v/>
      </c>
      <c r="H206" s="156" t="str">
        <f t="shared" si="103"/>
        <v/>
      </c>
      <c r="I206" s="154" t="str">
        <f t="shared" si="117"/>
        <v/>
      </c>
      <c r="J206" s="157" t="str">
        <f t="shared" si="118"/>
        <v/>
      </c>
      <c r="K206" s="158" t="str">
        <f t="shared" si="85"/>
        <v/>
      </c>
      <c r="L206" s="159" t="str">
        <f t="shared" si="86"/>
        <v/>
      </c>
      <c r="M206" s="159" t="str">
        <f t="shared" si="87"/>
        <v/>
      </c>
      <c r="N206" s="159" t="str">
        <f t="shared" si="88"/>
        <v/>
      </c>
      <c r="O206" s="160" t="str">
        <f t="shared" si="89"/>
        <v/>
      </c>
      <c r="P206" s="161" t="str">
        <f t="shared" si="90"/>
        <v/>
      </c>
      <c r="Q206" s="161" t="str">
        <f t="shared" si="119"/>
        <v/>
      </c>
      <c r="R206" s="161"/>
      <c r="S206" s="161" t="str">
        <f t="shared" si="104"/>
        <v/>
      </c>
      <c r="T206" s="161" t="str">
        <f t="shared" si="91"/>
        <v/>
      </c>
      <c r="U206" s="161" t="str">
        <f t="shared" si="92"/>
        <v/>
      </c>
      <c r="V206" s="162" t="str">
        <f t="shared" si="105"/>
        <v/>
      </c>
      <c r="W206" s="157" t="str">
        <f t="shared" si="93"/>
        <v/>
      </c>
      <c r="X206" s="157" t="str">
        <f t="shared" si="94"/>
        <v/>
      </c>
      <c r="Y206" s="157"/>
      <c r="Z206" s="157">
        <f t="shared" si="95"/>
        <v>0</v>
      </c>
      <c r="AA206" s="161" t="str">
        <f t="shared" si="106"/>
        <v/>
      </c>
      <c r="AB206" s="161" t="str">
        <f t="shared" si="96"/>
        <v/>
      </c>
      <c r="AC206" s="163">
        <f t="shared" si="96"/>
        <v>0</v>
      </c>
      <c r="AD206" s="163" t="str">
        <f t="shared" si="96"/>
        <v/>
      </c>
      <c r="AE206" s="161" t="str">
        <f t="shared" si="97"/>
        <v/>
      </c>
      <c r="AF206" s="164">
        <f t="shared" si="107"/>
        <v>0</v>
      </c>
      <c r="AG206" s="165">
        <f t="shared" si="121"/>
        <v>0</v>
      </c>
      <c r="AH206" s="161">
        <f t="shared" si="122"/>
        <v>0</v>
      </c>
      <c r="AI206" s="33"/>
      <c r="AJ206" s="166">
        <f t="shared" si="108"/>
        <v>0</v>
      </c>
      <c r="AK206" s="167">
        <f t="shared" si="109"/>
        <v>0</v>
      </c>
      <c r="AL206" s="90"/>
      <c r="AM206" s="154" t="e">
        <f t="shared" si="110"/>
        <v>#VALUE!</v>
      </c>
      <c r="AN206" s="168" t="e">
        <f t="shared" si="98"/>
        <v>#VALUE!</v>
      </c>
      <c r="AO206" s="161" t="e">
        <f t="shared" ca="1" si="120"/>
        <v>#VALUE!</v>
      </c>
      <c r="AP206" s="161" t="e">
        <f t="shared" ca="1" si="111"/>
        <v>#VALUE!</v>
      </c>
      <c r="AQ206" s="155" t="e">
        <f t="shared" ca="1" si="99"/>
        <v>#VALUE!</v>
      </c>
      <c r="AR206" s="161">
        <f t="shared" ca="1" si="100"/>
        <v>0</v>
      </c>
      <c r="AS206" s="161" t="e">
        <f t="shared" ca="1" si="112"/>
        <v>#VALUE!</v>
      </c>
    </row>
    <row r="207" spans="1:45" ht="12.75" customHeight="1" outlineLevel="1" x14ac:dyDescent="0.3">
      <c r="A207" s="35" t="str">
        <f t="shared" si="113"/>
        <v/>
      </c>
      <c r="B207" s="35" t="str">
        <f t="shared" si="101"/>
        <v/>
      </c>
      <c r="C207" s="152" t="str">
        <f t="shared" si="102"/>
        <v/>
      </c>
      <c r="D207" s="153" t="str">
        <f t="shared" si="84"/>
        <v/>
      </c>
      <c r="E207" s="154" t="str">
        <f t="shared" si="114"/>
        <v/>
      </c>
      <c r="F207" s="154" t="str">
        <f t="shared" si="115"/>
        <v/>
      </c>
      <c r="G207" s="155" t="str">
        <f t="shared" si="116"/>
        <v/>
      </c>
      <c r="H207" s="156" t="str">
        <f t="shared" si="103"/>
        <v/>
      </c>
      <c r="I207" s="154" t="str">
        <f t="shared" si="117"/>
        <v/>
      </c>
      <c r="J207" s="157" t="str">
        <f t="shared" si="118"/>
        <v/>
      </c>
      <c r="K207" s="158" t="str">
        <f t="shared" si="85"/>
        <v/>
      </c>
      <c r="L207" s="159" t="str">
        <f t="shared" si="86"/>
        <v/>
      </c>
      <c r="M207" s="159" t="str">
        <f t="shared" si="87"/>
        <v/>
      </c>
      <c r="N207" s="159" t="str">
        <f t="shared" si="88"/>
        <v/>
      </c>
      <c r="O207" s="160" t="str">
        <f t="shared" si="89"/>
        <v/>
      </c>
      <c r="P207" s="161" t="str">
        <f t="shared" si="90"/>
        <v/>
      </c>
      <c r="Q207" s="161" t="str">
        <f t="shared" si="119"/>
        <v/>
      </c>
      <c r="R207" s="161"/>
      <c r="S207" s="161" t="str">
        <f t="shared" si="104"/>
        <v/>
      </c>
      <c r="T207" s="161" t="str">
        <f t="shared" si="91"/>
        <v/>
      </c>
      <c r="U207" s="161" t="str">
        <f t="shared" si="92"/>
        <v/>
      </c>
      <c r="V207" s="162" t="str">
        <f t="shared" si="105"/>
        <v/>
      </c>
      <c r="W207" s="157" t="str">
        <f t="shared" si="93"/>
        <v/>
      </c>
      <c r="X207" s="157" t="str">
        <f t="shared" si="94"/>
        <v/>
      </c>
      <c r="Y207" s="157"/>
      <c r="Z207" s="157">
        <f t="shared" si="95"/>
        <v>0</v>
      </c>
      <c r="AA207" s="161" t="str">
        <f t="shared" si="106"/>
        <v/>
      </c>
      <c r="AB207" s="161" t="str">
        <f t="shared" si="96"/>
        <v/>
      </c>
      <c r="AC207" s="163">
        <f t="shared" si="96"/>
        <v>0</v>
      </c>
      <c r="AD207" s="163" t="str">
        <f t="shared" si="96"/>
        <v/>
      </c>
      <c r="AE207" s="161" t="str">
        <f t="shared" si="97"/>
        <v/>
      </c>
      <c r="AF207" s="164">
        <f t="shared" si="107"/>
        <v>0</v>
      </c>
      <c r="AG207" s="165">
        <f t="shared" si="121"/>
        <v>0</v>
      </c>
      <c r="AH207" s="161">
        <f t="shared" si="122"/>
        <v>0</v>
      </c>
      <c r="AI207" s="33"/>
      <c r="AJ207" s="166">
        <f t="shared" si="108"/>
        <v>0</v>
      </c>
      <c r="AK207" s="167">
        <f t="shared" si="109"/>
        <v>0</v>
      </c>
      <c r="AL207" s="90"/>
      <c r="AM207" s="154" t="e">
        <f t="shared" si="110"/>
        <v>#VALUE!</v>
      </c>
      <c r="AN207" s="168" t="e">
        <f t="shared" si="98"/>
        <v>#VALUE!</v>
      </c>
      <c r="AO207" s="161" t="e">
        <f t="shared" ca="1" si="120"/>
        <v>#VALUE!</v>
      </c>
      <c r="AP207" s="161" t="e">
        <f t="shared" ca="1" si="111"/>
        <v>#VALUE!</v>
      </c>
      <c r="AQ207" s="155" t="e">
        <f t="shared" ca="1" si="99"/>
        <v>#VALUE!</v>
      </c>
      <c r="AR207" s="161">
        <f t="shared" ca="1" si="100"/>
        <v>0</v>
      </c>
      <c r="AS207" s="161" t="e">
        <f t="shared" ca="1" si="112"/>
        <v>#VALUE!</v>
      </c>
    </row>
    <row r="208" spans="1:45" ht="12.75" customHeight="1" outlineLevel="1" x14ac:dyDescent="0.3">
      <c r="A208" s="35" t="str">
        <f t="shared" si="113"/>
        <v/>
      </c>
      <c r="B208" s="35" t="str">
        <f t="shared" si="101"/>
        <v/>
      </c>
      <c r="C208" s="152" t="str">
        <f t="shared" si="102"/>
        <v/>
      </c>
      <c r="D208" s="153" t="str">
        <f t="shared" si="84"/>
        <v/>
      </c>
      <c r="E208" s="154" t="str">
        <f t="shared" si="114"/>
        <v/>
      </c>
      <c r="F208" s="154" t="str">
        <f t="shared" si="115"/>
        <v/>
      </c>
      <c r="G208" s="155" t="str">
        <f t="shared" si="116"/>
        <v/>
      </c>
      <c r="H208" s="156" t="str">
        <f t="shared" si="103"/>
        <v/>
      </c>
      <c r="I208" s="154" t="str">
        <f t="shared" si="117"/>
        <v/>
      </c>
      <c r="J208" s="157" t="str">
        <f t="shared" si="118"/>
        <v/>
      </c>
      <c r="K208" s="158" t="str">
        <f t="shared" si="85"/>
        <v/>
      </c>
      <c r="L208" s="159" t="str">
        <f t="shared" si="86"/>
        <v/>
      </c>
      <c r="M208" s="159" t="str">
        <f t="shared" si="87"/>
        <v/>
      </c>
      <c r="N208" s="159" t="str">
        <f t="shared" si="88"/>
        <v/>
      </c>
      <c r="O208" s="160" t="str">
        <f t="shared" si="89"/>
        <v/>
      </c>
      <c r="P208" s="161" t="str">
        <f t="shared" si="90"/>
        <v/>
      </c>
      <c r="Q208" s="161" t="str">
        <f t="shared" si="119"/>
        <v/>
      </c>
      <c r="R208" s="161"/>
      <c r="S208" s="161" t="str">
        <f t="shared" si="104"/>
        <v/>
      </c>
      <c r="T208" s="161" t="str">
        <f t="shared" si="91"/>
        <v/>
      </c>
      <c r="U208" s="161" t="str">
        <f t="shared" si="92"/>
        <v/>
      </c>
      <c r="V208" s="162" t="str">
        <f t="shared" si="105"/>
        <v/>
      </c>
      <c r="W208" s="157" t="str">
        <f t="shared" si="93"/>
        <v/>
      </c>
      <c r="X208" s="157" t="str">
        <f t="shared" si="94"/>
        <v/>
      </c>
      <c r="Y208" s="157"/>
      <c r="Z208" s="157">
        <f t="shared" si="95"/>
        <v>0</v>
      </c>
      <c r="AA208" s="161" t="str">
        <f t="shared" si="106"/>
        <v/>
      </c>
      <c r="AB208" s="161" t="str">
        <f t="shared" si="96"/>
        <v/>
      </c>
      <c r="AC208" s="163">
        <f t="shared" si="96"/>
        <v>0</v>
      </c>
      <c r="AD208" s="163" t="str">
        <f t="shared" si="96"/>
        <v/>
      </c>
      <c r="AE208" s="161" t="str">
        <f t="shared" si="97"/>
        <v/>
      </c>
      <c r="AF208" s="164">
        <f t="shared" si="107"/>
        <v>0</v>
      </c>
      <c r="AG208" s="165">
        <f t="shared" si="121"/>
        <v>0</v>
      </c>
      <c r="AH208" s="161">
        <f t="shared" si="122"/>
        <v>0</v>
      </c>
      <c r="AI208" s="33"/>
      <c r="AJ208" s="166">
        <f t="shared" si="108"/>
        <v>0</v>
      </c>
      <c r="AK208" s="167">
        <f t="shared" si="109"/>
        <v>0</v>
      </c>
      <c r="AL208" s="90"/>
      <c r="AM208" s="154" t="e">
        <f t="shared" si="110"/>
        <v>#VALUE!</v>
      </c>
      <c r="AN208" s="168" t="e">
        <f t="shared" si="98"/>
        <v>#VALUE!</v>
      </c>
      <c r="AO208" s="161" t="e">
        <f t="shared" ca="1" si="120"/>
        <v>#VALUE!</v>
      </c>
      <c r="AP208" s="161" t="e">
        <f t="shared" ca="1" si="111"/>
        <v>#VALUE!</v>
      </c>
      <c r="AQ208" s="155" t="e">
        <f t="shared" ca="1" si="99"/>
        <v>#VALUE!</v>
      </c>
      <c r="AR208" s="161">
        <f t="shared" ca="1" si="100"/>
        <v>0</v>
      </c>
      <c r="AS208" s="161" t="e">
        <f t="shared" ca="1" si="112"/>
        <v>#VALUE!</v>
      </c>
    </row>
    <row r="209" spans="1:45" ht="12.75" customHeight="1" outlineLevel="1" x14ac:dyDescent="0.3">
      <c r="A209" s="35" t="str">
        <f t="shared" si="113"/>
        <v/>
      </c>
      <c r="B209" s="35" t="str">
        <f t="shared" si="101"/>
        <v/>
      </c>
      <c r="C209" s="152" t="str">
        <f t="shared" si="102"/>
        <v/>
      </c>
      <c r="D209" s="153" t="str">
        <f t="shared" si="84"/>
        <v/>
      </c>
      <c r="E209" s="154" t="str">
        <f t="shared" si="114"/>
        <v/>
      </c>
      <c r="F209" s="154" t="str">
        <f t="shared" si="115"/>
        <v/>
      </c>
      <c r="G209" s="155" t="str">
        <f t="shared" si="116"/>
        <v/>
      </c>
      <c r="H209" s="156" t="str">
        <f t="shared" si="103"/>
        <v/>
      </c>
      <c r="I209" s="154" t="str">
        <f t="shared" si="117"/>
        <v/>
      </c>
      <c r="J209" s="157" t="str">
        <f t="shared" si="118"/>
        <v/>
      </c>
      <c r="K209" s="158" t="str">
        <f t="shared" si="85"/>
        <v/>
      </c>
      <c r="L209" s="159" t="str">
        <f t="shared" si="86"/>
        <v/>
      </c>
      <c r="M209" s="159" t="str">
        <f t="shared" si="87"/>
        <v/>
      </c>
      <c r="N209" s="159" t="str">
        <f t="shared" si="88"/>
        <v/>
      </c>
      <c r="O209" s="160" t="str">
        <f t="shared" si="89"/>
        <v/>
      </c>
      <c r="P209" s="161" t="str">
        <f t="shared" si="90"/>
        <v/>
      </c>
      <c r="Q209" s="161" t="str">
        <f t="shared" si="119"/>
        <v/>
      </c>
      <c r="R209" s="161"/>
      <c r="S209" s="161" t="str">
        <f t="shared" si="104"/>
        <v/>
      </c>
      <c r="T209" s="161" t="str">
        <f t="shared" si="91"/>
        <v/>
      </c>
      <c r="U209" s="161" t="str">
        <f t="shared" si="92"/>
        <v/>
      </c>
      <c r="V209" s="162" t="str">
        <f t="shared" si="105"/>
        <v/>
      </c>
      <c r="W209" s="157" t="str">
        <f t="shared" si="93"/>
        <v/>
      </c>
      <c r="X209" s="157" t="str">
        <f t="shared" si="94"/>
        <v/>
      </c>
      <c r="Y209" s="157"/>
      <c r="Z209" s="157">
        <f t="shared" si="95"/>
        <v>0</v>
      </c>
      <c r="AA209" s="161" t="str">
        <f t="shared" si="106"/>
        <v/>
      </c>
      <c r="AB209" s="161" t="str">
        <f t="shared" si="96"/>
        <v/>
      </c>
      <c r="AC209" s="163">
        <f t="shared" si="96"/>
        <v>0</v>
      </c>
      <c r="AD209" s="163" t="str">
        <f t="shared" si="96"/>
        <v/>
      </c>
      <c r="AE209" s="161" t="str">
        <f t="shared" si="97"/>
        <v/>
      </c>
      <c r="AF209" s="164">
        <f t="shared" si="107"/>
        <v>0</v>
      </c>
      <c r="AG209" s="165">
        <f t="shared" si="121"/>
        <v>0</v>
      </c>
      <c r="AH209" s="161">
        <f t="shared" si="122"/>
        <v>0</v>
      </c>
      <c r="AI209" s="33"/>
      <c r="AJ209" s="166">
        <f t="shared" si="108"/>
        <v>0</v>
      </c>
      <c r="AK209" s="167">
        <f t="shared" si="109"/>
        <v>0</v>
      </c>
      <c r="AL209" s="90"/>
      <c r="AM209" s="154" t="e">
        <f t="shared" si="110"/>
        <v>#VALUE!</v>
      </c>
      <c r="AN209" s="168" t="e">
        <f t="shared" si="98"/>
        <v>#VALUE!</v>
      </c>
      <c r="AO209" s="161" t="e">
        <f t="shared" ca="1" si="120"/>
        <v>#VALUE!</v>
      </c>
      <c r="AP209" s="161" t="e">
        <f t="shared" ca="1" si="111"/>
        <v>#VALUE!</v>
      </c>
      <c r="AQ209" s="155" t="e">
        <f t="shared" ca="1" si="99"/>
        <v>#VALUE!</v>
      </c>
      <c r="AR209" s="161">
        <f t="shared" ca="1" si="100"/>
        <v>0</v>
      </c>
      <c r="AS209" s="161" t="e">
        <f t="shared" ca="1" si="112"/>
        <v>#VALUE!</v>
      </c>
    </row>
    <row r="210" spans="1:45" ht="12.75" customHeight="1" outlineLevel="1" x14ac:dyDescent="0.3">
      <c r="A210" s="35" t="str">
        <f t="shared" si="113"/>
        <v/>
      </c>
      <c r="B210" s="35" t="str">
        <f t="shared" si="101"/>
        <v/>
      </c>
      <c r="C210" s="152" t="str">
        <f t="shared" si="102"/>
        <v/>
      </c>
      <c r="D210" s="153" t="str">
        <f t="shared" si="84"/>
        <v/>
      </c>
      <c r="E210" s="154" t="str">
        <f t="shared" si="114"/>
        <v/>
      </c>
      <c r="F210" s="154" t="str">
        <f t="shared" si="115"/>
        <v/>
      </c>
      <c r="G210" s="155" t="str">
        <f t="shared" si="116"/>
        <v/>
      </c>
      <c r="H210" s="156" t="str">
        <f t="shared" si="103"/>
        <v/>
      </c>
      <c r="I210" s="154" t="str">
        <f t="shared" si="117"/>
        <v/>
      </c>
      <c r="J210" s="157" t="str">
        <f t="shared" si="118"/>
        <v/>
      </c>
      <c r="K210" s="158" t="str">
        <f t="shared" si="85"/>
        <v/>
      </c>
      <c r="L210" s="159" t="str">
        <f t="shared" si="86"/>
        <v/>
      </c>
      <c r="M210" s="159" t="str">
        <f t="shared" si="87"/>
        <v/>
      </c>
      <c r="N210" s="159" t="str">
        <f t="shared" si="88"/>
        <v/>
      </c>
      <c r="O210" s="160" t="str">
        <f t="shared" si="89"/>
        <v/>
      </c>
      <c r="P210" s="161" t="str">
        <f t="shared" si="90"/>
        <v/>
      </c>
      <c r="Q210" s="161" t="str">
        <f t="shared" si="119"/>
        <v/>
      </c>
      <c r="R210" s="161"/>
      <c r="S210" s="161" t="str">
        <f t="shared" si="104"/>
        <v/>
      </c>
      <c r="T210" s="161" t="str">
        <f t="shared" si="91"/>
        <v/>
      </c>
      <c r="U210" s="161" t="str">
        <f t="shared" si="92"/>
        <v/>
      </c>
      <c r="V210" s="162" t="str">
        <f t="shared" si="105"/>
        <v/>
      </c>
      <c r="W210" s="157" t="str">
        <f t="shared" si="93"/>
        <v/>
      </c>
      <c r="X210" s="157" t="str">
        <f t="shared" si="94"/>
        <v/>
      </c>
      <c r="Y210" s="157"/>
      <c r="Z210" s="157">
        <f t="shared" si="95"/>
        <v>0</v>
      </c>
      <c r="AA210" s="161" t="str">
        <f t="shared" si="106"/>
        <v/>
      </c>
      <c r="AB210" s="161" t="str">
        <f t="shared" si="96"/>
        <v/>
      </c>
      <c r="AC210" s="163">
        <f t="shared" si="96"/>
        <v>0</v>
      </c>
      <c r="AD210" s="163" t="str">
        <f t="shared" si="96"/>
        <v/>
      </c>
      <c r="AE210" s="161" t="str">
        <f t="shared" si="97"/>
        <v/>
      </c>
      <c r="AF210" s="164">
        <f t="shared" si="107"/>
        <v>0</v>
      </c>
      <c r="AG210" s="165">
        <f t="shared" si="121"/>
        <v>0</v>
      </c>
      <c r="AH210" s="161">
        <f t="shared" si="122"/>
        <v>0</v>
      </c>
      <c r="AI210" s="33"/>
      <c r="AJ210" s="166">
        <f t="shared" si="108"/>
        <v>0</v>
      </c>
      <c r="AK210" s="167">
        <f t="shared" si="109"/>
        <v>0</v>
      </c>
      <c r="AL210" s="90"/>
      <c r="AM210" s="154" t="e">
        <f t="shared" si="110"/>
        <v>#VALUE!</v>
      </c>
      <c r="AN210" s="168" t="e">
        <f t="shared" si="98"/>
        <v>#VALUE!</v>
      </c>
      <c r="AO210" s="161" t="e">
        <f t="shared" ca="1" si="120"/>
        <v>#VALUE!</v>
      </c>
      <c r="AP210" s="161" t="e">
        <f t="shared" ca="1" si="111"/>
        <v>#VALUE!</v>
      </c>
      <c r="AQ210" s="155" t="e">
        <f t="shared" ca="1" si="99"/>
        <v>#VALUE!</v>
      </c>
      <c r="AR210" s="161">
        <f t="shared" ca="1" si="100"/>
        <v>0</v>
      </c>
      <c r="AS210" s="161" t="e">
        <f t="shared" ca="1" si="112"/>
        <v>#VALUE!</v>
      </c>
    </row>
    <row r="211" spans="1:45" ht="12.75" customHeight="1" outlineLevel="1" x14ac:dyDescent="0.3">
      <c r="A211" s="35" t="str">
        <f t="shared" si="113"/>
        <v/>
      </c>
      <c r="B211" s="35" t="str">
        <f t="shared" si="101"/>
        <v/>
      </c>
      <c r="C211" s="152" t="str">
        <f t="shared" si="102"/>
        <v/>
      </c>
      <c r="D211" s="153" t="str">
        <f t="shared" si="84"/>
        <v/>
      </c>
      <c r="E211" s="154" t="str">
        <f t="shared" si="114"/>
        <v/>
      </c>
      <c r="F211" s="154" t="str">
        <f t="shared" si="115"/>
        <v/>
      </c>
      <c r="G211" s="155" t="str">
        <f t="shared" si="116"/>
        <v/>
      </c>
      <c r="H211" s="156" t="str">
        <f t="shared" si="103"/>
        <v/>
      </c>
      <c r="I211" s="154" t="str">
        <f t="shared" si="117"/>
        <v/>
      </c>
      <c r="J211" s="157" t="str">
        <f t="shared" si="118"/>
        <v/>
      </c>
      <c r="K211" s="158" t="str">
        <f t="shared" si="85"/>
        <v/>
      </c>
      <c r="L211" s="159" t="str">
        <f t="shared" si="86"/>
        <v/>
      </c>
      <c r="M211" s="159" t="str">
        <f t="shared" si="87"/>
        <v/>
      </c>
      <c r="N211" s="159" t="str">
        <f t="shared" si="88"/>
        <v/>
      </c>
      <c r="O211" s="160" t="str">
        <f t="shared" si="89"/>
        <v/>
      </c>
      <c r="P211" s="161" t="str">
        <f t="shared" si="90"/>
        <v/>
      </c>
      <c r="Q211" s="161" t="str">
        <f t="shared" si="119"/>
        <v/>
      </c>
      <c r="R211" s="161"/>
      <c r="S211" s="161" t="str">
        <f t="shared" si="104"/>
        <v/>
      </c>
      <c r="T211" s="161" t="str">
        <f t="shared" si="91"/>
        <v/>
      </c>
      <c r="U211" s="161" t="str">
        <f t="shared" si="92"/>
        <v/>
      </c>
      <c r="V211" s="162" t="str">
        <f t="shared" si="105"/>
        <v/>
      </c>
      <c r="W211" s="157" t="str">
        <f t="shared" si="93"/>
        <v/>
      </c>
      <c r="X211" s="157" t="str">
        <f t="shared" si="94"/>
        <v/>
      </c>
      <c r="Y211" s="157"/>
      <c r="Z211" s="157">
        <f t="shared" si="95"/>
        <v>0</v>
      </c>
      <c r="AA211" s="161" t="str">
        <f t="shared" si="106"/>
        <v/>
      </c>
      <c r="AB211" s="161" t="str">
        <f t="shared" si="96"/>
        <v/>
      </c>
      <c r="AC211" s="163">
        <f t="shared" si="96"/>
        <v>0</v>
      </c>
      <c r="AD211" s="163" t="str">
        <f t="shared" si="96"/>
        <v/>
      </c>
      <c r="AE211" s="161" t="str">
        <f t="shared" si="97"/>
        <v/>
      </c>
      <c r="AF211" s="164">
        <f t="shared" si="107"/>
        <v>0</v>
      </c>
      <c r="AG211" s="165">
        <f t="shared" si="121"/>
        <v>0</v>
      </c>
      <c r="AH211" s="161">
        <f t="shared" si="122"/>
        <v>0</v>
      </c>
      <c r="AI211" s="33"/>
      <c r="AJ211" s="166">
        <f t="shared" si="108"/>
        <v>0</v>
      </c>
      <c r="AK211" s="167">
        <f t="shared" si="109"/>
        <v>0</v>
      </c>
      <c r="AL211" s="90"/>
      <c r="AM211" s="154" t="e">
        <f t="shared" si="110"/>
        <v>#VALUE!</v>
      </c>
      <c r="AN211" s="168" t="e">
        <f t="shared" si="98"/>
        <v>#VALUE!</v>
      </c>
      <c r="AO211" s="161" t="e">
        <f t="shared" ca="1" si="120"/>
        <v>#VALUE!</v>
      </c>
      <c r="AP211" s="161" t="e">
        <f t="shared" ca="1" si="111"/>
        <v>#VALUE!</v>
      </c>
      <c r="AQ211" s="155" t="e">
        <f t="shared" ca="1" si="99"/>
        <v>#VALUE!</v>
      </c>
      <c r="AR211" s="161">
        <f t="shared" ca="1" si="100"/>
        <v>0</v>
      </c>
      <c r="AS211" s="161" t="e">
        <f t="shared" ca="1" si="112"/>
        <v>#VALUE!</v>
      </c>
    </row>
    <row r="212" spans="1:45" ht="12.75" customHeight="1" outlineLevel="1" x14ac:dyDescent="0.3">
      <c r="A212" s="35" t="str">
        <f t="shared" si="113"/>
        <v/>
      </c>
      <c r="B212" s="35" t="str">
        <f t="shared" si="101"/>
        <v/>
      </c>
      <c r="C212" s="152" t="str">
        <f t="shared" si="102"/>
        <v/>
      </c>
      <c r="D212" s="153" t="str">
        <f t="shared" si="84"/>
        <v/>
      </c>
      <c r="E212" s="154" t="str">
        <f t="shared" si="114"/>
        <v/>
      </c>
      <c r="F212" s="154" t="str">
        <f t="shared" si="115"/>
        <v/>
      </c>
      <c r="G212" s="155" t="str">
        <f t="shared" si="116"/>
        <v/>
      </c>
      <c r="H212" s="156" t="str">
        <f t="shared" si="103"/>
        <v/>
      </c>
      <c r="I212" s="154" t="str">
        <f t="shared" si="117"/>
        <v/>
      </c>
      <c r="J212" s="157" t="str">
        <f t="shared" si="118"/>
        <v/>
      </c>
      <c r="K212" s="158" t="str">
        <f t="shared" si="85"/>
        <v/>
      </c>
      <c r="L212" s="159" t="str">
        <f t="shared" si="86"/>
        <v/>
      </c>
      <c r="M212" s="159" t="str">
        <f t="shared" si="87"/>
        <v/>
      </c>
      <c r="N212" s="159" t="str">
        <f t="shared" si="88"/>
        <v/>
      </c>
      <c r="O212" s="160" t="str">
        <f t="shared" si="89"/>
        <v/>
      </c>
      <c r="P212" s="161" t="str">
        <f t="shared" si="90"/>
        <v/>
      </c>
      <c r="Q212" s="161" t="str">
        <f t="shared" si="119"/>
        <v/>
      </c>
      <c r="R212" s="161"/>
      <c r="S212" s="161" t="str">
        <f t="shared" si="104"/>
        <v/>
      </c>
      <c r="T212" s="161" t="str">
        <f t="shared" si="91"/>
        <v/>
      </c>
      <c r="U212" s="161" t="str">
        <f t="shared" si="92"/>
        <v/>
      </c>
      <c r="V212" s="162" t="str">
        <f t="shared" si="105"/>
        <v/>
      </c>
      <c r="W212" s="157" t="str">
        <f t="shared" si="93"/>
        <v/>
      </c>
      <c r="X212" s="157" t="str">
        <f t="shared" si="94"/>
        <v/>
      </c>
      <c r="Y212" s="157"/>
      <c r="Z212" s="157">
        <f t="shared" si="95"/>
        <v>0</v>
      </c>
      <c r="AA212" s="161" t="str">
        <f t="shared" si="106"/>
        <v/>
      </c>
      <c r="AB212" s="161" t="str">
        <f t="shared" si="96"/>
        <v/>
      </c>
      <c r="AC212" s="163">
        <f t="shared" si="96"/>
        <v>0</v>
      </c>
      <c r="AD212" s="163" t="str">
        <f t="shared" si="96"/>
        <v/>
      </c>
      <c r="AE212" s="161" t="str">
        <f t="shared" si="97"/>
        <v/>
      </c>
      <c r="AF212" s="164">
        <f t="shared" si="107"/>
        <v>0</v>
      </c>
      <c r="AG212" s="165">
        <f t="shared" si="121"/>
        <v>0</v>
      </c>
      <c r="AH212" s="161">
        <f t="shared" si="122"/>
        <v>0</v>
      </c>
      <c r="AI212" s="33"/>
      <c r="AJ212" s="166">
        <f t="shared" si="108"/>
        <v>0</v>
      </c>
      <c r="AK212" s="167">
        <f t="shared" si="109"/>
        <v>0</v>
      </c>
      <c r="AL212" s="90"/>
      <c r="AM212" s="154" t="e">
        <f t="shared" si="110"/>
        <v>#VALUE!</v>
      </c>
      <c r="AN212" s="168" t="e">
        <f t="shared" si="98"/>
        <v>#VALUE!</v>
      </c>
      <c r="AO212" s="161" t="e">
        <f t="shared" ca="1" si="120"/>
        <v>#VALUE!</v>
      </c>
      <c r="AP212" s="161" t="e">
        <f t="shared" ca="1" si="111"/>
        <v>#VALUE!</v>
      </c>
      <c r="AQ212" s="155" t="e">
        <f t="shared" ca="1" si="99"/>
        <v>#VALUE!</v>
      </c>
      <c r="AR212" s="161">
        <f t="shared" ca="1" si="100"/>
        <v>0</v>
      </c>
      <c r="AS212" s="161" t="e">
        <f t="shared" ca="1" si="112"/>
        <v>#VALUE!</v>
      </c>
    </row>
    <row r="213" spans="1:45" ht="12.75" customHeight="1" outlineLevel="1" x14ac:dyDescent="0.3">
      <c r="A213" s="35" t="str">
        <f t="shared" si="113"/>
        <v/>
      </c>
      <c r="B213" s="35" t="str">
        <f t="shared" si="101"/>
        <v/>
      </c>
      <c r="C213" s="152" t="str">
        <f t="shared" si="102"/>
        <v/>
      </c>
      <c r="D213" s="153" t="str">
        <f t="shared" si="84"/>
        <v/>
      </c>
      <c r="E213" s="154" t="str">
        <f t="shared" si="114"/>
        <v/>
      </c>
      <c r="F213" s="154" t="str">
        <f t="shared" si="115"/>
        <v/>
      </c>
      <c r="G213" s="155" t="str">
        <f t="shared" si="116"/>
        <v/>
      </c>
      <c r="H213" s="156" t="str">
        <f t="shared" si="103"/>
        <v/>
      </c>
      <c r="I213" s="154" t="str">
        <f t="shared" si="117"/>
        <v/>
      </c>
      <c r="J213" s="157" t="str">
        <f t="shared" si="118"/>
        <v/>
      </c>
      <c r="K213" s="158" t="str">
        <f t="shared" si="85"/>
        <v/>
      </c>
      <c r="L213" s="159" t="str">
        <f t="shared" si="86"/>
        <v/>
      </c>
      <c r="M213" s="159" t="str">
        <f t="shared" si="87"/>
        <v/>
      </c>
      <c r="N213" s="159" t="str">
        <f t="shared" si="88"/>
        <v/>
      </c>
      <c r="O213" s="160" t="str">
        <f t="shared" si="89"/>
        <v/>
      </c>
      <c r="P213" s="161" t="str">
        <f t="shared" si="90"/>
        <v/>
      </c>
      <c r="Q213" s="161" t="str">
        <f t="shared" si="119"/>
        <v/>
      </c>
      <c r="R213" s="161"/>
      <c r="S213" s="161" t="str">
        <f t="shared" si="104"/>
        <v/>
      </c>
      <c r="T213" s="161" t="str">
        <f t="shared" si="91"/>
        <v/>
      </c>
      <c r="U213" s="161" t="str">
        <f t="shared" si="92"/>
        <v/>
      </c>
      <c r="V213" s="162" t="str">
        <f t="shared" si="105"/>
        <v/>
      </c>
      <c r="W213" s="157" t="str">
        <f t="shared" si="93"/>
        <v/>
      </c>
      <c r="X213" s="157" t="str">
        <f t="shared" si="94"/>
        <v/>
      </c>
      <c r="Y213" s="157"/>
      <c r="Z213" s="157">
        <f t="shared" si="95"/>
        <v>0</v>
      </c>
      <c r="AA213" s="161" t="str">
        <f t="shared" si="106"/>
        <v/>
      </c>
      <c r="AB213" s="161" t="str">
        <f t="shared" si="96"/>
        <v/>
      </c>
      <c r="AC213" s="163">
        <f t="shared" si="96"/>
        <v>0</v>
      </c>
      <c r="AD213" s="163" t="str">
        <f t="shared" si="96"/>
        <v/>
      </c>
      <c r="AE213" s="161" t="str">
        <f t="shared" si="97"/>
        <v/>
      </c>
      <c r="AF213" s="164">
        <f t="shared" si="107"/>
        <v>0</v>
      </c>
      <c r="AG213" s="165">
        <f t="shared" si="121"/>
        <v>0</v>
      </c>
      <c r="AH213" s="161">
        <f t="shared" si="122"/>
        <v>0</v>
      </c>
      <c r="AI213" s="33"/>
      <c r="AJ213" s="166">
        <f t="shared" si="108"/>
        <v>0</v>
      </c>
      <c r="AK213" s="167">
        <f t="shared" si="109"/>
        <v>0</v>
      </c>
      <c r="AL213" s="90"/>
      <c r="AM213" s="154" t="e">
        <f t="shared" si="110"/>
        <v>#VALUE!</v>
      </c>
      <c r="AN213" s="168" t="e">
        <f t="shared" si="98"/>
        <v>#VALUE!</v>
      </c>
      <c r="AO213" s="161" t="e">
        <f t="shared" ca="1" si="120"/>
        <v>#VALUE!</v>
      </c>
      <c r="AP213" s="161" t="e">
        <f t="shared" ca="1" si="111"/>
        <v>#VALUE!</v>
      </c>
      <c r="AQ213" s="155" t="e">
        <f t="shared" ca="1" si="99"/>
        <v>#VALUE!</v>
      </c>
      <c r="AR213" s="161">
        <f t="shared" ca="1" si="100"/>
        <v>0</v>
      </c>
      <c r="AS213" s="161" t="e">
        <f t="shared" ca="1" si="112"/>
        <v>#VALUE!</v>
      </c>
    </row>
    <row r="214" spans="1:45" ht="12.75" customHeight="1" outlineLevel="1" x14ac:dyDescent="0.3">
      <c r="A214" s="35" t="str">
        <f t="shared" si="113"/>
        <v/>
      </c>
      <c r="B214" s="35" t="str">
        <f t="shared" si="101"/>
        <v/>
      </c>
      <c r="C214" s="152" t="str">
        <f t="shared" si="102"/>
        <v/>
      </c>
      <c r="D214" s="153" t="str">
        <f t="shared" si="84"/>
        <v/>
      </c>
      <c r="E214" s="154" t="str">
        <f t="shared" si="114"/>
        <v/>
      </c>
      <c r="F214" s="154" t="str">
        <f t="shared" si="115"/>
        <v/>
      </c>
      <c r="G214" s="155" t="str">
        <f t="shared" si="116"/>
        <v/>
      </c>
      <c r="H214" s="156" t="str">
        <f t="shared" si="103"/>
        <v/>
      </c>
      <c r="I214" s="154" t="str">
        <f t="shared" si="117"/>
        <v/>
      </c>
      <c r="J214" s="157" t="str">
        <f t="shared" si="118"/>
        <v/>
      </c>
      <c r="K214" s="158" t="str">
        <f t="shared" si="85"/>
        <v/>
      </c>
      <c r="L214" s="159" t="str">
        <f t="shared" si="86"/>
        <v/>
      </c>
      <c r="M214" s="159" t="str">
        <f t="shared" si="87"/>
        <v/>
      </c>
      <c r="N214" s="159" t="str">
        <f t="shared" si="88"/>
        <v/>
      </c>
      <c r="O214" s="160" t="str">
        <f t="shared" si="89"/>
        <v/>
      </c>
      <c r="P214" s="161" t="str">
        <f t="shared" si="90"/>
        <v/>
      </c>
      <c r="Q214" s="161" t="str">
        <f t="shared" si="119"/>
        <v/>
      </c>
      <c r="R214" s="161"/>
      <c r="S214" s="161" t="str">
        <f t="shared" si="104"/>
        <v/>
      </c>
      <c r="T214" s="161" t="str">
        <f t="shared" si="91"/>
        <v/>
      </c>
      <c r="U214" s="161" t="str">
        <f t="shared" si="92"/>
        <v/>
      </c>
      <c r="V214" s="162" t="str">
        <f t="shared" si="105"/>
        <v/>
      </c>
      <c r="W214" s="157" t="str">
        <f t="shared" si="93"/>
        <v/>
      </c>
      <c r="X214" s="157" t="str">
        <f t="shared" si="94"/>
        <v/>
      </c>
      <c r="Y214" s="157"/>
      <c r="Z214" s="157">
        <f t="shared" si="95"/>
        <v>0</v>
      </c>
      <c r="AA214" s="161" t="str">
        <f t="shared" si="106"/>
        <v/>
      </c>
      <c r="AB214" s="161" t="str">
        <f t="shared" si="96"/>
        <v/>
      </c>
      <c r="AC214" s="163">
        <f t="shared" si="96"/>
        <v>0</v>
      </c>
      <c r="AD214" s="163" t="str">
        <f t="shared" si="96"/>
        <v/>
      </c>
      <c r="AE214" s="161" t="str">
        <f t="shared" si="97"/>
        <v/>
      </c>
      <c r="AF214" s="164">
        <f t="shared" si="107"/>
        <v>0</v>
      </c>
      <c r="AG214" s="165">
        <f t="shared" si="121"/>
        <v>0</v>
      </c>
      <c r="AH214" s="161">
        <f t="shared" si="122"/>
        <v>0</v>
      </c>
      <c r="AI214" s="33"/>
      <c r="AJ214" s="166">
        <f t="shared" si="108"/>
        <v>0</v>
      </c>
      <c r="AK214" s="167">
        <f t="shared" si="109"/>
        <v>0</v>
      </c>
      <c r="AL214" s="90"/>
      <c r="AM214" s="154" t="e">
        <f t="shared" si="110"/>
        <v>#VALUE!</v>
      </c>
      <c r="AN214" s="168" t="e">
        <f t="shared" si="98"/>
        <v>#VALUE!</v>
      </c>
      <c r="AO214" s="161" t="e">
        <f t="shared" ca="1" si="120"/>
        <v>#VALUE!</v>
      </c>
      <c r="AP214" s="161" t="e">
        <f t="shared" ca="1" si="111"/>
        <v>#VALUE!</v>
      </c>
      <c r="AQ214" s="155" t="e">
        <f t="shared" ca="1" si="99"/>
        <v>#VALUE!</v>
      </c>
      <c r="AR214" s="161">
        <f t="shared" ca="1" si="100"/>
        <v>0</v>
      </c>
      <c r="AS214" s="161" t="e">
        <f t="shared" ca="1" si="112"/>
        <v>#VALUE!</v>
      </c>
    </row>
    <row r="215" spans="1:45" ht="12.75" customHeight="1" outlineLevel="1" x14ac:dyDescent="0.3">
      <c r="A215" s="35" t="str">
        <f t="shared" si="113"/>
        <v/>
      </c>
      <c r="B215" s="35" t="str">
        <f t="shared" si="101"/>
        <v/>
      </c>
      <c r="C215" s="152" t="str">
        <f t="shared" si="102"/>
        <v/>
      </c>
      <c r="D215" s="153" t="str">
        <f t="shared" si="84"/>
        <v/>
      </c>
      <c r="E215" s="154" t="str">
        <f t="shared" si="114"/>
        <v/>
      </c>
      <c r="F215" s="154" t="str">
        <f t="shared" si="115"/>
        <v/>
      </c>
      <c r="G215" s="155" t="str">
        <f t="shared" si="116"/>
        <v/>
      </c>
      <c r="H215" s="156" t="str">
        <f t="shared" si="103"/>
        <v/>
      </c>
      <c r="I215" s="154" t="str">
        <f t="shared" si="117"/>
        <v/>
      </c>
      <c r="J215" s="157" t="str">
        <f t="shared" si="118"/>
        <v/>
      </c>
      <c r="K215" s="158" t="str">
        <f t="shared" si="85"/>
        <v/>
      </c>
      <c r="L215" s="159" t="str">
        <f t="shared" si="86"/>
        <v/>
      </c>
      <c r="M215" s="159" t="str">
        <f t="shared" si="87"/>
        <v/>
      </c>
      <c r="N215" s="159" t="str">
        <f t="shared" si="88"/>
        <v/>
      </c>
      <c r="O215" s="160" t="str">
        <f t="shared" si="89"/>
        <v/>
      </c>
      <c r="P215" s="161" t="str">
        <f t="shared" si="90"/>
        <v/>
      </c>
      <c r="Q215" s="161" t="str">
        <f t="shared" si="119"/>
        <v/>
      </c>
      <c r="R215" s="161"/>
      <c r="S215" s="161" t="str">
        <f t="shared" si="104"/>
        <v/>
      </c>
      <c r="T215" s="161" t="str">
        <f t="shared" si="91"/>
        <v/>
      </c>
      <c r="U215" s="161" t="str">
        <f t="shared" si="92"/>
        <v/>
      </c>
      <c r="V215" s="162" t="str">
        <f t="shared" si="105"/>
        <v/>
      </c>
      <c r="W215" s="157" t="str">
        <f t="shared" si="93"/>
        <v/>
      </c>
      <c r="X215" s="157" t="str">
        <f t="shared" si="94"/>
        <v/>
      </c>
      <c r="Y215" s="157"/>
      <c r="Z215" s="157">
        <f t="shared" si="95"/>
        <v>0</v>
      </c>
      <c r="AA215" s="161" t="str">
        <f t="shared" si="106"/>
        <v/>
      </c>
      <c r="AB215" s="161" t="str">
        <f t="shared" si="96"/>
        <v/>
      </c>
      <c r="AC215" s="163">
        <f t="shared" si="96"/>
        <v>0</v>
      </c>
      <c r="AD215" s="163" t="str">
        <f t="shared" si="96"/>
        <v/>
      </c>
      <c r="AE215" s="161" t="str">
        <f t="shared" si="97"/>
        <v/>
      </c>
      <c r="AF215" s="164">
        <f t="shared" si="107"/>
        <v>0</v>
      </c>
      <c r="AG215" s="165">
        <f t="shared" si="121"/>
        <v>0</v>
      </c>
      <c r="AH215" s="161">
        <f t="shared" si="122"/>
        <v>0</v>
      </c>
      <c r="AI215" s="33"/>
      <c r="AJ215" s="166">
        <f t="shared" si="108"/>
        <v>0</v>
      </c>
      <c r="AK215" s="167">
        <f t="shared" si="109"/>
        <v>0</v>
      </c>
      <c r="AL215" s="90"/>
      <c r="AM215" s="154" t="e">
        <f t="shared" si="110"/>
        <v>#VALUE!</v>
      </c>
      <c r="AN215" s="168" t="e">
        <f t="shared" si="98"/>
        <v>#VALUE!</v>
      </c>
      <c r="AO215" s="161" t="e">
        <f t="shared" ca="1" si="120"/>
        <v>#VALUE!</v>
      </c>
      <c r="AP215" s="161" t="e">
        <f t="shared" ca="1" si="111"/>
        <v>#VALUE!</v>
      </c>
      <c r="AQ215" s="155" t="e">
        <f t="shared" ca="1" si="99"/>
        <v>#VALUE!</v>
      </c>
      <c r="AR215" s="161">
        <f t="shared" ca="1" si="100"/>
        <v>0</v>
      </c>
      <c r="AS215" s="161" t="e">
        <f t="shared" ca="1" si="112"/>
        <v>#VALUE!</v>
      </c>
    </row>
    <row r="216" spans="1:45" ht="12.75" customHeight="1" outlineLevel="1" x14ac:dyDescent="0.3">
      <c r="A216" s="35" t="str">
        <f t="shared" si="113"/>
        <v/>
      </c>
      <c r="B216" s="35" t="str">
        <f t="shared" si="101"/>
        <v/>
      </c>
      <c r="C216" s="152" t="str">
        <f t="shared" si="102"/>
        <v/>
      </c>
      <c r="D216" s="153" t="str">
        <f t="shared" si="84"/>
        <v/>
      </c>
      <c r="E216" s="154" t="str">
        <f t="shared" si="114"/>
        <v/>
      </c>
      <c r="F216" s="154" t="str">
        <f t="shared" si="115"/>
        <v/>
      </c>
      <c r="G216" s="155" t="str">
        <f t="shared" si="116"/>
        <v/>
      </c>
      <c r="H216" s="156" t="str">
        <f t="shared" si="103"/>
        <v/>
      </c>
      <c r="I216" s="154" t="str">
        <f t="shared" si="117"/>
        <v/>
      </c>
      <c r="J216" s="157" t="str">
        <f t="shared" si="118"/>
        <v/>
      </c>
      <c r="K216" s="158" t="str">
        <f t="shared" si="85"/>
        <v/>
      </c>
      <c r="L216" s="159" t="str">
        <f t="shared" si="86"/>
        <v/>
      </c>
      <c r="M216" s="159" t="str">
        <f t="shared" si="87"/>
        <v/>
      </c>
      <c r="N216" s="159" t="str">
        <f t="shared" si="88"/>
        <v/>
      </c>
      <c r="O216" s="160" t="str">
        <f t="shared" si="89"/>
        <v/>
      </c>
      <c r="P216" s="161" t="str">
        <f t="shared" si="90"/>
        <v/>
      </c>
      <c r="Q216" s="161" t="str">
        <f t="shared" si="119"/>
        <v/>
      </c>
      <c r="R216" s="161"/>
      <c r="S216" s="161" t="str">
        <f t="shared" si="104"/>
        <v/>
      </c>
      <c r="T216" s="161" t="str">
        <f t="shared" si="91"/>
        <v/>
      </c>
      <c r="U216" s="161" t="str">
        <f t="shared" si="92"/>
        <v/>
      </c>
      <c r="V216" s="162" t="str">
        <f t="shared" si="105"/>
        <v/>
      </c>
      <c r="W216" s="157" t="str">
        <f t="shared" si="93"/>
        <v/>
      </c>
      <c r="X216" s="157" t="str">
        <f t="shared" si="94"/>
        <v/>
      </c>
      <c r="Y216" s="157"/>
      <c r="Z216" s="157">
        <f t="shared" si="95"/>
        <v>0</v>
      </c>
      <c r="AA216" s="161" t="str">
        <f t="shared" si="106"/>
        <v/>
      </c>
      <c r="AB216" s="161" t="str">
        <f t="shared" si="96"/>
        <v/>
      </c>
      <c r="AC216" s="163">
        <f t="shared" si="96"/>
        <v>0</v>
      </c>
      <c r="AD216" s="163" t="str">
        <f t="shared" si="96"/>
        <v/>
      </c>
      <c r="AE216" s="161" t="str">
        <f t="shared" si="97"/>
        <v/>
      </c>
      <c r="AF216" s="164">
        <f t="shared" si="107"/>
        <v>0</v>
      </c>
      <c r="AG216" s="165">
        <f t="shared" si="121"/>
        <v>0</v>
      </c>
      <c r="AH216" s="161">
        <f t="shared" si="122"/>
        <v>0</v>
      </c>
      <c r="AI216" s="33"/>
      <c r="AJ216" s="166">
        <f t="shared" si="108"/>
        <v>0</v>
      </c>
      <c r="AK216" s="167">
        <f t="shared" si="109"/>
        <v>0</v>
      </c>
      <c r="AL216" s="90"/>
      <c r="AM216" s="154" t="e">
        <f t="shared" si="110"/>
        <v>#VALUE!</v>
      </c>
      <c r="AN216" s="168" t="e">
        <f t="shared" si="98"/>
        <v>#VALUE!</v>
      </c>
      <c r="AO216" s="161" t="e">
        <f t="shared" ca="1" si="120"/>
        <v>#VALUE!</v>
      </c>
      <c r="AP216" s="161" t="e">
        <f t="shared" ca="1" si="111"/>
        <v>#VALUE!</v>
      </c>
      <c r="AQ216" s="155" t="e">
        <f t="shared" ca="1" si="99"/>
        <v>#VALUE!</v>
      </c>
      <c r="AR216" s="161">
        <f t="shared" ca="1" si="100"/>
        <v>0</v>
      </c>
      <c r="AS216" s="161" t="e">
        <f t="shared" ca="1" si="112"/>
        <v>#VALUE!</v>
      </c>
    </row>
    <row r="217" spans="1:45" ht="12.75" customHeight="1" outlineLevel="1" x14ac:dyDescent="0.3">
      <c r="A217" s="35" t="str">
        <f t="shared" si="113"/>
        <v/>
      </c>
      <c r="B217" s="35" t="str">
        <f t="shared" si="101"/>
        <v/>
      </c>
      <c r="C217" s="152" t="str">
        <f t="shared" si="102"/>
        <v/>
      </c>
      <c r="D217" s="153" t="str">
        <f t="shared" si="84"/>
        <v/>
      </c>
      <c r="E217" s="154" t="str">
        <f t="shared" si="114"/>
        <v/>
      </c>
      <c r="F217" s="154" t="str">
        <f t="shared" si="115"/>
        <v/>
      </c>
      <c r="G217" s="155" t="str">
        <f t="shared" si="116"/>
        <v/>
      </c>
      <c r="H217" s="156" t="str">
        <f t="shared" si="103"/>
        <v/>
      </c>
      <c r="I217" s="154" t="str">
        <f t="shared" si="117"/>
        <v/>
      </c>
      <c r="J217" s="157" t="str">
        <f t="shared" si="118"/>
        <v/>
      </c>
      <c r="K217" s="158" t="str">
        <f t="shared" si="85"/>
        <v/>
      </c>
      <c r="L217" s="159" t="str">
        <f t="shared" si="86"/>
        <v/>
      </c>
      <c r="M217" s="159" t="str">
        <f t="shared" si="87"/>
        <v/>
      </c>
      <c r="N217" s="159" t="str">
        <f t="shared" si="88"/>
        <v/>
      </c>
      <c r="O217" s="160" t="str">
        <f t="shared" si="89"/>
        <v/>
      </c>
      <c r="P217" s="161" t="str">
        <f t="shared" si="90"/>
        <v/>
      </c>
      <c r="Q217" s="161" t="str">
        <f t="shared" si="119"/>
        <v/>
      </c>
      <c r="R217" s="161"/>
      <c r="S217" s="161" t="str">
        <f t="shared" si="104"/>
        <v/>
      </c>
      <c r="T217" s="161" t="str">
        <f t="shared" si="91"/>
        <v/>
      </c>
      <c r="U217" s="161" t="str">
        <f t="shared" si="92"/>
        <v/>
      </c>
      <c r="V217" s="162" t="str">
        <f t="shared" si="105"/>
        <v/>
      </c>
      <c r="W217" s="157" t="str">
        <f t="shared" si="93"/>
        <v/>
      </c>
      <c r="X217" s="157" t="str">
        <f t="shared" si="94"/>
        <v/>
      </c>
      <c r="Y217" s="157"/>
      <c r="Z217" s="157">
        <f t="shared" si="95"/>
        <v>0</v>
      </c>
      <c r="AA217" s="161" t="str">
        <f t="shared" si="106"/>
        <v/>
      </c>
      <c r="AB217" s="161" t="str">
        <f t="shared" si="96"/>
        <v/>
      </c>
      <c r="AC217" s="163">
        <f t="shared" si="96"/>
        <v>0</v>
      </c>
      <c r="AD217" s="163" t="str">
        <f t="shared" si="96"/>
        <v/>
      </c>
      <c r="AE217" s="161" t="str">
        <f t="shared" si="97"/>
        <v/>
      </c>
      <c r="AF217" s="164">
        <f t="shared" si="107"/>
        <v>0</v>
      </c>
      <c r="AG217" s="165">
        <f t="shared" si="121"/>
        <v>0</v>
      </c>
      <c r="AH217" s="161">
        <f t="shared" si="122"/>
        <v>0</v>
      </c>
      <c r="AI217" s="33"/>
      <c r="AJ217" s="166">
        <f t="shared" si="108"/>
        <v>0</v>
      </c>
      <c r="AK217" s="167">
        <f t="shared" si="109"/>
        <v>0</v>
      </c>
      <c r="AL217" s="90"/>
      <c r="AM217" s="154" t="e">
        <f t="shared" si="110"/>
        <v>#VALUE!</v>
      </c>
      <c r="AN217" s="168" t="e">
        <f t="shared" si="98"/>
        <v>#VALUE!</v>
      </c>
      <c r="AO217" s="161" t="e">
        <f t="shared" ca="1" si="120"/>
        <v>#VALUE!</v>
      </c>
      <c r="AP217" s="161" t="e">
        <f t="shared" ca="1" si="111"/>
        <v>#VALUE!</v>
      </c>
      <c r="AQ217" s="155" t="e">
        <f t="shared" ca="1" si="99"/>
        <v>#VALUE!</v>
      </c>
      <c r="AR217" s="161">
        <f t="shared" ca="1" si="100"/>
        <v>0</v>
      </c>
      <c r="AS217" s="161" t="e">
        <f t="shared" ca="1" si="112"/>
        <v>#VALUE!</v>
      </c>
    </row>
    <row r="218" spans="1:45" ht="12.75" customHeight="1" outlineLevel="1" x14ac:dyDescent="0.3">
      <c r="A218" s="35" t="str">
        <f t="shared" si="113"/>
        <v/>
      </c>
      <c r="B218" s="35" t="str">
        <f t="shared" si="101"/>
        <v/>
      </c>
      <c r="C218" s="152" t="str">
        <f t="shared" si="102"/>
        <v/>
      </c>
      <c r="D218" s="153" t="str">
        <f t="shared" si="84"/>
        <v/>
      </c>
      <c r="E218" s="154" t="str">
        <f t="shared" si="114"/>
        <v/>
      </c>
      <c r="F218" s="154" t="str">
        <f t="shared" si="115"/>
        <v/>
      </c>
      <c r="G218" s="155" t="str">
        <f t="shared" si="116"/>
        <v/>
      </c>
      <c r="H218" s="156" t="str">
        <f t="shared" si="103"/>
        <v/>
      </c>
      <c r="I218" s="154" t="str">
        <f t="shared" si="117"/>
        <v/>
      </c>
      <c r="J218" s="157" t="str">
        <f t="shared" si="118"/>
        <v/>
      </c>
      <c r="K218" s="158" t="str">
        <f t="shared" si="85"/>
        <v/>
      </c>
      <c r="L218" s="159" t="str">
        <f t="shared" si="86"/>
        <v/>
      </c>
      <c r="M218" s="159" t="str">
        <f t="shared" si="87"/>
        <v/>
      </c>
      <c r="N218" s="159" t="str">
        <f t="shared" si="88"/>
        <v/>
      </c>
      <c r="O218" s="160" t="str">
        <f t="shared" si="89"/>
        <v/>
      </c>
      <c r="P218" s="161" t="str">
        <f t="shared" si="90"/>
        <v/>
      </c>
      <c r="Q218" s="161" t="str">
        <f t="shared" si="119"/>
        <v/>
      </c>
      <c r="R218" s="161"/>
      <c r="S218" s="161" t="str">
        <f t="shared" si="104"/>
        <v/>
      </c>
      <c r="T218" s="161" t="str">
        <f t="shared" si="91"/>
        <v/>
      </c>
      <c r="U218" s="161" t="str">
        <f t="shared" si="92"/>
        <v/>
      </c>
      <c r="V218" s="162" t="str">
        <f t="shared" si="105"/>
        <v/>
      </c>
      <c r="W218" s="157" t="str">
        <f t="shared" si="93"/>
        <v/>
      </c>
      <c r="X218" s="157" t="str">
        <f t="shared" si="94"/>
        <v/>
      </c>
      <c r="Y218" s="157"/>
      <c r="Z218" s="157">
        <f t="shared" si="95"/>
        <v>0</v>
      </c>
      <c r="AA218" s="161" t="str">
        <f t="shared" si="106"/>
        <v/>
      </c>
      <c r="AB218" s="161" t="str">
        <f t="shared" si="96"/>
        <v/>
      </c>
      <c r="AC218" s="163">
        <f t="shared" si="96"/>
        <v>0</v>
      </c>
      <c r="AD218" s="163" t="str">
        <f t="shared" si="96"/>
        <v/>
      </c>
      <c r="AE218" s="161" t="str">
        <f t="shared" si="97"/>
        <v/>
      </c>
      <c r="AF218" s="164">
        <f t="shared" si="107"/>
        <v>0</v>
      </c>
      <c r="AG218" s="165">
        <f t="shared" si="121"/>
        <v>0</v>
      </c>
      <c r="AH218" s="161">
        <f t="shared" si="122"/>
        <v>0</v>
      </c>
      <c r="AI218" s="33"/>
      <c r="AJ218" s="166">
        <f t="shared" si="108"/>
        <v>0</v>
      </c>
      <c r="AK218" s="167">
        <f t="shared" si="109"/>
        <v>0</v>
      </c>
      <c r="AL218" s="90"/>
      <c r="AM218" s="154" t="e">
        <f t="shared" si="110"/>
        <v>#VALUE!</v>
      </c>
      <c r="AN218" s="168" t="e">
        <f t="shared" si="98"/>
        <v>#VALUE!</v>
      </c>
      <c r="AO218" s="161" t="e">
        <f t="shared" ca="1" si="120"/>
        <v>#VALUE!</v>
      </c>
      <c r="AP218" s="161" t="e">
        <f t="shared" ca="1" si="111"/>
        <v>#VALUE!</v>
      </c>
      <c r="AQ218" s="155" t="e">
        <f t="shared" ca="1" si="99"/>
        <v>#VALUE!</v>
      </c>
      <c r="AR218" s="161">
        <f t="shared" ca="1" si="100"/>
        <v>0</v>
      </c>
      <c r="AS218" s="161" t="e">
        <f t="shared" ca="1" si="112"/>
        <v>#VALUE!</v>
      </c>
    </row>
    <row r="219" spans="1:45" ht="12.75" customHeight="1" outlineLevel="1" x14ac:dyDescent="0.3">
      <c r="A219" s="35" t="str">
        <f t="shared" si="113"/>
        <v/>
      </c>
      <c r="B219" s="35" t="str">
        <f t="shared" si="101"/>
        <v/>
      </c>
      <c r="C219" s="152" t="str">
        <f t="shared" si="102"/>
        <v/>
      </c>
      <c r="D219" s="153" t="str">
        <f t="shared" si="84"/>
        <v/>
      </c>
      <c r="E219" s="154" t="str">
        <f t="shared" si="114"/>
        <v/>
      </c>
      <c r="F219" s="154" t="str">
        <f t="shared" si="115"/>
        <v/>
      </c>
      <c r="G219" s="155" t="str">
        <f t="shared" si="116"/>
        <v/>
      </c>
      <c r="H219" s="156" t="str">
        <f t="shared" si="103"/>
        <v/>
      </c>
      <c r="I219" s="154" t="str">
        <f t="shared" si="117"/>
        <v/>
      </c>
      <c r="J219" s="157" t="str">
        <f t="shared" si="118"/>
        <v/>
      </c>
      <c r="K219" s="158" t="str">
        <f t="shared" si="85"/>
        <v/>
      </c>
      <c r="L219" s="159" t="str">
        <f t="shared" si="86"/>
        <v/>
      </c>
      <c r="M219" s="159" t="str">
        <f t="shared" si="87"/>
        <v/>
      </c>
      <c r="N219" s="159" t="str">
        <f t="shared" si="88"/>
        <v/>
      </c>
      <c r="O219" s="160" t="str">
        <f t="shared" si="89"/>
        <v/>
      </c>
      <c r="P219" s="161" t="str">
        <f t="shared" si="90"/>
        <v/>
      </c>
      <c r="Q219" s="161" t="str">
        <f t="shared" si="119"/>
        <v/>
      </c>
      <c r="R219" s="161"/>
      <c r="S219" s="161" t="str">
        <f t="shared" si="104"/>
        <v/>
      </c>
      <c r="T219" s="161" t="str">
        <f t="shared" si="91"/>
        <v/>
      </c>
      <c r="U219" s="161" t="str">
        <f t="shared" si="92"/>
        <v/>
      </c>
      <c r="V219" s="162" t="str">
        <f t="shared" si="105"/>
        <v/>
      </c>
      <c r="W219" s="157" t="str">
        <f t="shared" si="93"/>
        <v/>
      </c>
      <c r="X219" s="157" t="str">
        <f t="shared" si="94"/>
        <v/>
      </c>
      <c r="Y219" s="157"/>
      <c r="Z219" s="157">
        <f t="shared" si="95"/>
        <v>0</v>
      </c>
      <c r="AA219" s="161" t="str">
        <f t="shared" si="106"/>
        <v/>
      </c>
      <c r="AB219" s="161" t="str">
        <f t="shared" si="96"/>
        <v/>
      </c>
      <c r="AC219" s="163">
        <f t="shared" si="96"/>
        <v>0</v>
      </c>
      <c r="AD219" s="163" t="str">
        <f t="shared" si="96"/>
        <v/>
      </c>
      <c r="AE219" s="161" t="str">
        <f t="shared" si="97"/>
        <v/>
      </c>
      <c r="AF219" s="164">
        <f t="shared" si="107"/>
        <v>0</v>
      </c>
      <c r="AG219" s="165">
        <f t="shared" si="121"/>
        <v>0</v>
      </c>
      <c r="AH219" s="161">
        <f t="shared" si="122"/>
        <v>0</v>
      </c>
      <c r="AI219" s="33"/>
      <c r="AJ219" s="166">
        <f t="shared" si="108"/>
        <v>0</v>
      </c>
      <c r="AK219" s="167">
        <f t="shared" si="109"/>
        <v>0</v>
      </c>
      <c r="AL219" s="90"/>
      <c r="AM219" s="154" t="e">
        <f t="shared" si="110"/>
        <v>#VALUE!</v>
      </c>
      <c r="AN219" s="168" t="e">
        <f t="shared" si="98"/>
        <v>#VALUE!</v>
      </c>
      <c r="AO219" s="161" t="e">
        <f t="shared" ca="1" si="120"/>
        <v>#VALUE!</v>
      </c>
      <c r="AP219" s="161" t="e">
        <f t="shared" ca="1" si="111"/>
        <v>#VALUE!</v>
      </c>
      <c r="AQ219" s="155" t="e">
        <f t="shared" ca="1" si="99"/>
        <v>#VALUE!</v>
      </c>
      <c r="AR219" s="161">
        <f t="shared" ca="1" si="100"/>
        <v>0</v>
      </c>
      <c r="AS219" s="161" t="e">
        <f t="shared" ca="1" si="112"/>
        <v>#VALUE!</v>
      </c>
    </row>
    <row r="220" spans="1:45" ht="12.75" customHeight="1" outlineLevel="1" x14ac:dyDescent="0.3">
      <c r="A220" s="35" t="str">
        <f t="shared" si="113"/>
        <v/>
      </c>
      <c r="B220" s="35" t="str">
        <f t="shared" si="101"/>
        <v/>
      </c>
      <c r="C220" s="152" t="str">
        <f t="shared" si="102"/>
        <v/>
      </c>
      <c r="D220" s="153" t="str">
        <f t="shared" si="84"/>
        <v/>
      </c>
      <c r="E220" s="154" t="str">
        <f t="shared" si="114"/>
        <v/>
      </c>
      <c r="F220" s="154" t="str">
        <f t="shared" si="115"/>
        <v/>
      </c>
      <c r="G220" s="155" t="str">
        <f t="shared" si="116"/>
        <v/>
      </c>
      <c r="H220" s="156" t="str">
        <f t="shared" si="103"/>
        <v/>
      </c>
      <c r="I220" s="154" t="str">
        <f t="shared" si="117"/>
        <v/>
      </c>
      <c r="J220" s="157" t="str">
        <f t="shared" si="118"/>
        <v/>
      </c>
      <c r="K220" s="158" t="str">
        <f t="shared" si="85"/>
        <v/>
      </c>
      <c r="L220" s="159" t="str">
        <f t="shared" si="86"/>
        <v/>
      </c>
      <c r="M220" s="159" t="str">
        <f t="shared" si="87"/>
        <v/>
      </c>
      <c r="N220" s="159" t="str">
        <f t="shared" si="88"/>
        <v/>
      </c>
      <c r="O220" s="160" t="str">
        <f t="shared" si="89"/>
        <v/>
      </c>
      <c r="P220" s="161" t="str">
        <f t="shared" si="90"/>
        <v/>
      </c>
      <c r="Q220" s="161" t="str">
        <f t="shared" si="119"/>
        <v/>
      </c>
      <c r="R220" s="161"/>
      <c r="S220" s="161" t="str">
        <f t="shared" si="104"/>
        <v/>
      </c>
      <c r="T220" s="161" t="str">
        <f t="shared" si="91"/>
        <v/>
      </c>
      <c r="U220" s="161" t="str">
        <f t="shared" si="92"/>
        <v/>
      </c>
      <c r="V220" s="162" t="str">
        <f t="shared" si="105"/>
        <v/>
      </c>
      <c r="W220" s="157" t="str">
        <f t="shared" si="93"/>
        <v/>
      </c>
      <c r="X220" s="157" t="str">
        <f t="shared" si="94"/>
        <v/>
      </c>
      <c r="Y220" s="157"/>
      <c r="Z220" s="157">
        <f t="shared" si="95"/>
        <v>0</v>
      </c>
      <c r="AA220" s="161" t="str">
        <f t="shared" si="106"/>
        <v/>
      </c>
      <c r="AB220" s="161" t="str">
        <f t="shared" si="96"/>
        <v/>
      </c>
      <c r="AC220" s="163">
        <f t="shared" si="96"/>
        <v>0</v>
      </c>
      <c r="AD220" s="163" t="str">
        <f t="shared" si="96"/>
        <v/>
      </c>
      <c r="AE220" s="161" t="str">
        <f t="shared" si="97"/>
        <v/>
      </c>
      <c r="AF220" s="164">
        <f t="shared" si="107"/>
        <v>0</v>
      </c>
      <c r="AG220" s="165">
        <f t="shared" si="121"/>
        <v>0</v>
      </c>
      <c r="AH220" s="161">
        <f t="shared" si="122"/>
        <v>0</v>
      </c>
      <c r="AI220" s="33"/>
      <c r="AJ220" s="166">
        <f t="shared" si="108"/>
        <v>0</v>
      </c>
      <c r="AK220" s="167">
        <f t="shared" si="109"/>
        <v>0</v>
      </c>
      <c r="AL220" s="90"/>
      <c r="AM220" s="154" t="e">
        <f t="shared" si="110"/>
        <v>#VALUE!</v>
      </c>
      <c r="AN220" s="168" t="e">
        <f t="shared" si="98"/>
        <v>#VALUE!</v>
      </c>
      <c r="AO220" s="161" t="e">
        <f t="shared" ca="1" si="120"/>
        <v>#VALUE!</v>
      </c>
      <c r="AP220" s="161" t="e">
        <f t="shared" ca="1" si="111"/>
        <v>#VALUE!</v>
      </c>
      <c r="AQ220" s="155" t="e">
        <f t="shared" ca="1" si="99"/>
        <v>#VALUE!</v>
      </c>
      <c r="AR220" s="161">
        <f t="shared" ca="1" si="100"/>
        <v>0</v>
      </c>
      <c r="AS220" s="161" t="e">
        <f t="shared" ca="1" si="112"/>
        <v>#VALUE!</v>
      </c>
    </row>
    <row r="221" spans="1:45" ht="12.75" customHeight="1" outlineLevel="1" x14ac:dyDescent="0.3">
      <c r="A221" s="35" t="str">
        <f t="shared" si="113"/>
        <v/>
      </c>
      <c r="B221" s="35" t="str">
        <f t="shared" si="101"/>
        <v/>
      </c>
      <c r="C221" s="152" t="str">
        <f t="shared" si="102"/>
        <v/>
      </c>
      <c r="D221" s="153" t="str">
        <f t="shared" si="84"/>
        <v/>
      </c>
      <c r="E221" s="154" t="str">
        <f t="shared" si="114"/>
        <v/>
      </c>
      <c r="F221" s="154" t="str">
        <f t="shared" si="115"/>
        <v/>
      </c>
      <c r="G221" s="155" t="str">
        <f t="shared" si="116"/>
        <v/>
      </c>
      <c r="H221" s="156" t="str">
        <f t="shared" si="103"/>
        <v/>
      </c>
      <c r="I221" s="154" t="str">
        <f t="shared" si="117"/>
        <v/>
      </c>
      <c r="J221" s="157" t="str">
        <f t="shared" si="118"/>
        <v/>
      </c>
      <c r="K221" s="158" t="str">
        <f t="shared" si="85"/>
        <v/>
      </c>
      <c r="L221" s="159" t="str">
        <f t="shared" si="86"/>
        <v/>
      </c>
      <c r="M221" s="159" t="str">
        <f t="shared" si="87"/>
        <v/>
      </c>
      <c r="N221" s="159" t="str">
        <f t="shared" si="88"/>
        <v/>
      </c>
      <c r="O221" s="160" t="str">
        <f t="shared" si="89"/>
        <v/>
      </c>
      <c r="P221" s="161" t="str">
        <f t="shared" si="90"/>
        <v/>
      </c>
      <c r="Q221" s="161" t="str">
        <f t="shared" si="119"/>
        <v/>
      </c>
      <c r="R221" s="161"/>
      <c r="S221" s="161" t="str">
        <f t="shared" si="104"/>
        <v/>
      </c>
      <c r="T221" s="161" t="str">
        <f t="shared" si="91"/>
        <v/>
      </c>
      <c r="U221" s="161" t="str">
        <f t="shared" si="92"/>
        <v/>
      </c>
      <c r="V221" s="162" t="str">
        <f t="shared" si="105"/>
        <v/>
      </c>
      <c r="W221" s="157" t="str">
        <f t="shared" si="93"/>
        <v/>
      </c>
      <c r="X221" s="157" t="str">
        <f t="shared" si="94"/>
        <v/>
      </c>
      <c r="Y221" s="157"/>
      <c r="Z221" s="157">
        <f t="shared" si="95"/>
        <v>0</v>
      </c>
      <c r="AA221" s="161" t="str">
        <f t="shared" si="106"/>
        <v/>
      </c>
      <c r="AB221" s="161" t="str">
        <f t="shared" si="96"/>
        <v/>
      </c>
      <c r="AC221" s="163">
        <f t="shared" si="96"/>
        <v>0</v>
      </c>
      <c r="AD221" s="163" t="str">
        <f t="shared" si="96"/>
        <v/>
      </c>
      <c r="AE221" s="161" t="str">
        <f t="shared" si="97"/>
        <v/>
      </c>
      <c r="AF221" s="164">
        <f t="shared" si="107"/>
        <v>0</v>
      </c>
      <c r="AG221" s="165">
        <f t="shared" si="121"/>
        <v>0</v>
      </c>
      <c r="AH221" s="161">
        <f t="shared" si="122"/>
        <v>0</v>
      </c>
      <c r="AI221" s="33"/>
      <c r="AJ221" s="166">
        <f t="shared" si="108"/>
        <v>0</v>
      </c>
      <c r="AK221" s="167">
        <f t="shared" si="109"/>
        <v>0</v>
      </c>
      <c r="AL221" s="90"/>
      <c r="AM221" s="154" t="e">
        <f t="shared" si="110"/>
        <v>#VALUE!</v>
      </c>
      <c r="AN221" s="168" t="e">
        <f t="shared" si="98"/>
        <v>#VALUE!</v>
      </c>
      <c r="AO221" s="161" t="e">
        <f t="shared" ca="1" si="120"/>
        <v>#VALUE!</v>
      </c>
      <c r="AP221" s="161" t="e">
        <f t="shared" ca="1" si="111"/>
        <v>#VALUE!</v>
      </c>
      <c r="AQ221" s="155" t="e">
        <f t="shared" ca="1" si="99"/>
        <v>#VALUE!</v>
      </c>
      <c r="AR221" s="161">
        <f t="shared" ca="1" si="100"/>
        <v>0</v>
      </c>
      <c r="AS221" s="161" t="e">
        <f t="shared" ca="1" si="112"/>
        <v>#VALUE!</v>
      </c>
    </row>
    <row r="222" spans="1:45" ht="12.75" customHeight="1" outlineLevel="1" x14ac:dyDescent="0.3">
      <c r="A222" s="35" t="str">
        <f t="shared" si="113"/>
        <v/>
      </c>
      <c r="B222" s="35" t="str">
        <f t="shared" si="101"/>
        <v/>
      </c>
      <c r="C222" s="152" t="str">
        <f t="shared" si="102"/>
        <v/>
      </c>
      <c r="D222" s="153" t="str">
        <f t="shared" si="84"/>
        <v/>
      </c>
      <c r="E222" s="154" t="str">
        <f t="shared" si="114"/>
        <v/>
      </c>
      <c r="F222" s="154" t="str">
        <f t="shared" si="115"/>
        <v/>
      </c>
      <c r="G222" s="155" t="str">
        <f t="shared" si="116"/>
        <v/>
      </c>
      <c r="H222" s="156" t="str">
        <f t="shared" si="103"/>
        <v/>
      </c>
      <c r="I222" s="154" t="str">
        <f t="shared" si="117"/>
        <v/>
      </c>
      <c r="J222" s="157" t="str">
        <f t="shared" si="118"/>
        <v/>
      </c>
      <c r="K222" s="158" t="str">
        <f t="shared" si="85"/>
        <v/>
      </c>
      <c r="L222" s="159" t="str">
        <f t="shared" si="86"/>
        <v/>
      </c>
      <c r="M222" s="159" t="str">
        <f t="shared" si="87"/>
        <v/>
      </c>
      <c r="N222" s="159" t="str">
        <f t="shared" si="88"/>
        <v/>
      </c>
      <c r="O222" s="160" t="str">
        <f t="shared" si="89"/>
        <v/>
      </c>
      <c r="P222" s="161" t="str">
        <f t="shared" si="90"/>
        <v/>
      </c>
      <c r="Q222" s="161" t="str">
        <f t="shared" si="119"/>
        <v/>
      </c>
      <c r="R222" s="161"/>
      <c r="S222" s="161" t="str">
        <f t="shared" si="104"/>
        <v/>
      </c>
      <c r="T222" s="161" t="str">
        <f t="shared" si="91"/>
        <v/>
      </c>
      <c r="U222" s="161" t="str">
        <f t="shared" si="92"/>
        <v/>
      </c>
      <c r="V222" s="162" t="str">
        <f t="shared" si="105"/>
        <v/>
      </c>
      <c r="W222" s="157" t="str">
        <f t="shared" si="93"/>
        <v/>
      </c>
      <c r="X222" s="157" t="str">
        <f t="shared" si="94"/>
        <v/>
      </c>
      <c r="Y222" s="157"/>
      <c r="Z222" s="157">
        <f t="shared" si="95"/>
        <v>0</v>
      </c>
      <c r="AA222" s="161" t="str">
        <f t="shared" si="106"/>
        <v/>
      </c>
      <c r="AB222" s="161" t="str">
        <f t="shared" si="96"/>
        <v/>
      </c>
      <c r="AC222" s="163">
        <f t="shared" si="96"/>
        <v>0</v>
      </c>
      <c r="AD222" s="163" t="str">
        <f t="shared" si="96"/>
        <v/>
      </c>
      <c r="AE222" s="161" t="str">
        <f t="shared" si="97"/>
        <v/>
      </c>
      <c r="AF222" s="164">
        <f t="shared" si="107"/>
        <v>0</v>
      </c>
      <c r="AG222" s="165">
        <f t="shared" si="121"/>
        <v>0</v>
      </c>
      <c r="AH222" s="161">
        <f t="shared" si="122"/>
        <v>0</v>
      </c>
      <c r="AI222" s="33"/>
      <c r="AJ222" s="166">
        <f t="shared" si="108"/>
        <v>0</v>
      </c>
      <c r="AK222" s="167">
        <f t="shared" si="109"/>
        <v>0</v>
      </c>
      <c r="AL222" s="90"/>
      <c r="AM222" s="154" t="e">
        <f t="shared" si="110"/>
        <v>#VALUE!</v>
      </c>
      <c r="AN222" s="168" t="e">
        <f t="shared" si="98"/>
        <v>#VALUE!</v>
      </c>
      <c r="AO222" s="161" t="e">
        <f t="shared" ca="1" si="120"/>
        <v>#VALUE!</v>
      </c>
      <c r="AP222" s="161" t="e">
        <f t="shared" ca="1" si="111"/>
        <v>#VALUE!</v>
      </c>
      <c r="AQ222" s="155" t="e">
        <f t="shared" ca="1" si="99"/>
        <v>#VALUE!</v>
      </c>
      <c r="AR222" s="161">
        <f t="shared" ca="1" si="100"/>
        <v>0</v>
      </c>
      <c r="AS222" s="161" t="e">
        <f t="shared" ca="1" si="112"/>
        <v>#VALUE!</v>
      </c>
    </row>
    <row r="223" spans="1:45" ht="12.75" customHeight="1" outlineLevel="1" x14ac:dyDescent="0.3">
      <c r="A223" s="35" t="str">
        <f t="shared" si="113"/>
        <v/>
      </c>
      <c r="B223" s="35" t="str">
        <f t="shared" si="101"/>
        <v/>
      </c>
      <c r="C223" s="152" t="str">
        <f t="shared" si="102"/>
        <v/>
      </c>
      <c r="D223" s="153" t="str">
        <f t="shared" si="84"/>
        <v/>
      </c>
      <c r="E223" s="154" t="str">
        <f t="shared" si="114"/>
        <v/>
      </c>
      <c r="F223" s="154" t="str">
        <f t="shared" si="115"/>
        <v/>
      </c>
      <c r="G223" s="155" t="str">
        <f t="shared" si="116"/>
        <v/>
      </c>
      <c r="H223" s="156" t="str">
        <f t="shared" si="103"/>
        <v/>
      </c>
      <c r="I223" s="154" t="str">
        <f t="shared" si="117"/>
        <v/>
      </c>
      <c r="J223" s="157" t="str">
        <f t="shared" si="118"/>
        <v/>
      </c>
      <c r="K223" s="158" t="str">
        <f t="shared" si="85"/>
        <v/>
      </c>
      <c r="L223" s="159" t="str">
        <f t="shared" si="86"/>
        <v/>
      </c>
      <c r="M223" s="159" t="str">
        <f t="shared" si="87"/>
        <v/>
      </c>
      <c r="N223" s="159" t="str">
        <f t="shared" si="88"/>
        <v/>
      </c>
      <c r="O223" s="160" t="str">
        <f t="shared" si="89"/>
        <v/>
      </c>
      <c r="P223" s="161" t="str">
        <f t="shared" si="90"/>
        <v/>
      </c>
      <c r="Q223" s="161" t="str">
        <f t="shared" si="119"/>
        <v/>
      </c>
      <c r="R223" s="161"/>
      <c r="S223" s="161" t="str">
        <f t="shared" si="104"/>
        <v/>
      </c>
      <c r="T223" s="161" t="str">
        <f t="shared" si="91"/>
        <v/>
      </c>
      <c r="U223" s="161" t="str">
        <f t="shared" si="92"/>
        <v/>
      </c>
      <c r="V223" s="162" t="str">
        <f t="shared" si="105"/>
        <v/>
      </c>
      <c r="W223" s="157" t="str">
        <f t="shared" si="93"/>
        <v/>
      </c>
      <c r="X223" s="157" t="str">
        <f t="shared" si="94"/>
        <v/>
      </c>
      <c r="Y223" s="157"/>
      <c r="Z223" s="157">
        <f t="shared" si="95"/>
        <v>0</v>
      </c>
      <c r="AA223" s="161" t="str">
        <f t="shared" si="106"/>
        <v/>
      </c>
      <c r="AB223" s="161" t="str">
        <f t="shared" si="96"/>
        <v/>
      </c>
      <c r="AC223" s="163">
        <f t="shared" si="96"/>
        <v>0</v>
      </c>
      <c r="AD223" s="163" t="str">
        <f t="shared" si="96"/>
        <v/>
      </c>
      <c r="AE223" s="161" t="str">
        <f t="shared" si="97"/>
        <v/>
      </c>
      <c r="AF223" s="164">
        <f t="shared" si="107"/>
        <v>0</v>
      </c>
      <c r="AG223" s="165">
        <f t="shared" si="121"/>
        <v>0</v>
      </c>
      <c r="AH223" s="161">
        <f t="shared" si="122"/>
        <v>0</v>
      </c>
      <c r="AI223" s="33"/>
      <c r="AJ223" s="166">
        <f t="shared" si="108"/>
        <v>0</v>
      </c>
      <c r="AK223" s="167">
        <f t="shared" si="109"/>
        <v>0</v>
      </c>
      <c r="AL223" s="90"/>
      <c r="AM223" s="154" t="e">
        <f t="shared" si="110"/>
        <v>#VALUE!</v>
      </c>
      <c r="AN223" s="168" t="e">
        <f t="shared" si="98"/>
        <v>#VALUE!</v>
      </c>
      <c r="AO223" s="161" t="e">
        <f t="shared" ca="1" si="120"/>
        <v>#VALUE!</v>
      </c>
      <c r="AP223" s="161" t="e">
        <f t="shared" ca="1" si="111"/>
        <v>#VALUE!</v>
      </c>
      <c r="AQ223" s="155" t="e">
        <f t="shared" ca="1" si="99"/>
        <v>#VALUE!</v>
      </c>
      <c r="AR223" s="161">
        <f t="shared" ca="1" si="100"/>
        <v>0</v>
      </c>
      <c r="AS223" s="161" t="e">
        <f t="shared" ca="1" si="112"/>
        <v>#VALUE!</v>
      </c>
    </row>
    <row r="224" spans="1:45" ht="12.75" customHeight="1" outlineLevel="1" x14ac:dyDescent="0.3">
      <c r="A224" s="35" t="str">
        <f t="shared" si="113"/>
        <v/>
      </c>
      <c r="B224" s="35" t="str">
        <f t="shared" si="101"/>
        <v/>
      </c>
      <c r="C224" s="152" t="str">
        <f t="shared" si="102"/>
        <v/>
      </c>
      <c r="D224" s="153" t="str">
        <f t="shared" si="84"/>
        <v/>
      </c>
      <c r="E224" s="154" t="str">
        <f t="shared" si="114"/>
        <v/>
      </c>
      <c r="F224" s="154" t="str">
        <f t="shared" si="115"/>
        <v/>
      </c>
      <c r="G224" s="155" t="str">
        <f t="shared" si="116"/>
        <v/>
      </c>
      <c r="H224" s="156" t="str">
        <f t="shared" si="103"/>
        <v/>
      </c>
      <c r="I224" s="154" t="str">
        <f t="shared" si="117"/>
        <v/>
      </c>
      <c r="J224" s="157" t="str">
        <f t="shared" si="118"/>
        <v/>
      </c>
      <c r="K224" s="158" t="str">
        <f t="shared" si="85"/>
        <v/>
      </c>
      <c r="L224" s="159" t="str">
        <f t="shared" si="86"/>
        <v/>
      </c>
      <c r="M224" s="159" t="str">
        <f t="shared" si="87"/>
        <v/>
      </c>
      <c r="N224" s="159" t="str">
        <f t="shared" si="88"/>
        <v/>
      </c>
      <c r="O224" s="160" t="str">
        <f t="shared" si="89"/>
        <v/>
      </c>
      <c r="P224" s="161" t="str">
        <f t="shared" si="90"/>
        <v/>
      </c>
      <c r="Q224" s="161" t="str">
        <f t="shared" si="119"/>
        <v/>
      </c>
      <c r="R224" s="161"/>
      <c r="S224" s="161" t="str">
        <f t="shared" si="104"/>
        <v/>
      </c>
      <c r="T224" s="161" t="str">
        <f t="shared" si="91"/>
        <v/>
      </c>
      <c r="U224" s="161" t="str">
        <f t="shared" si="92"/>
        <v/>
      </c>
      <c r="V224" s="162" t="str">
        <f t="shared" si="105"/>
        <v/>
      </c>
      <c r="W224" s="157" t="str">
        <f t="shared" si="93"/>
        <v/>
      </c>
      <c r="X224" s="157" t="str">
        <f t="shared" si="94"/>
        <v/>
      </c>
      <c r="Y224" s="157"/>
      <c r="Z224" s="157">
        <f t="shared" si="95"/>
        <v>0</v>
      </c>
      <c r="AA224" s="161" t="str">
        <f t="shared" si="106"/>
        <v/>
      </c>
      <c r="AB224" s="161" t="str">
        <f t="shared" si="96"/>
        <v/>
      </c>
      <c r="AC224" s="163">
        <f t="shared" si="96"/>
        <v>0</v>
      </c>
      <c r="AD224" s="163" t="str">
        <f t="shared" si="96"/>
        <v/>
      </c>
      <c r="AE224" s="161" t="str">
        <f t="shared" si="97"/>
        <v/>
      </c>
      <c r="AF224" s="164">
        <f t="shared" si="107"/>
        <v>0</v>
      </c>
      <c r="AG224" s="165">
        <f t="shared" si="121"/>
        <v>0</v>
      </c>
      <c r="AH224" s="161">
        <f t="shared" si="122"/>
        <v>0</v>
      </c>
      <c r="AI224" s="33"/>
      <c r="AJ224" s="166">
        <f t="shared" si="108"/>
        <v>0</v>
      </c>
      <c r="AK224" s="167">
        <f t="shared" si="109"/>
        <v>0</v>
      </c>
      <c r="AL224" s="90"/>
      <c r="AM224" s="154" t="e">
        <f t="shared" si="110"/>
        <v>#VALUE!</v>
      </c>
      <c r="AN224" s="168" t="e">
        <f t="shared" si="98"/>
        <v>#VALUE!</v>
      </c>
      <c r="AO224" s="161" t="e">
        <f t="shared" ca="1" si="120"/>
        <v>#VALUE!</v>
      </c>
      <c r="AP224" s="161" t="e">
        <f t="shared" ca="1" si="111"/>
        <v>#VALUE!</v>
      </c>
      <c r="AQ224" s="155" t="e">
        <f t="shared" ca="1" si="99"/>
        <v>#VALUE!</v>
      </c>
      <c r="AR224" s="161">
        <f t="shared" ca="1" si="100"/>
        <v>0</v>
      </c>
      <c r="AS224" s="161" t="e">
        <f t="shared" ca="1" si="112"/>
        <v>#VALUE!</v>
      </c>
    </row>
    <row r="225" spans="1:45" ht="12.75" customHeight="1" outlineLevel="1" x14ac:dyDescent="0.3">
      <c r="A225" s="35" t="str">
        <f t="shared" si="113"/>
        <v/>
      </c>
      <c r="B225" s="35" t="str">
        <f t="shared" si="101"/>
        <v/>
      </c>
      <c r="C225" s="152" t="str">
        <f t="shared" si="102"/>
        <v/>
      </c>
      <c r="D225" s="153" t="str">
        <f t="shared" ref="D225:D272" si="123">IF(B225="","",IF(OR(MONTH(C225)=$H$18,MONTH(C225)=$H$19),"D",""))</f>
        <v/>
      </c>
      <c r="E225" s="154" t="str">
        <f t="shared" si="114"/>
        <v/>
      </c>
      <c r="F225" s="154" t="str">
        <f t="shared" si="115"/>
        <v/>
      </c>
      <c r="G225" s="155" t="str">
        <f t="shared" si="116"/>
        <v/>
      </c>
      <c r="H225" s="156" t="str">
        <f t="shared" si="103"/>
        <v/>
      </c>
      <c r="I225" s="154" t="str">
        <f t="shared" si="117"/>
        <v/>
      </c>
      <c r="J225" s="157" t="str">
        <f t="shared" si="118"/>
        <v/>
      </c>
      <c r="K225" s="158" t="str">
        <f t="shared" ref="K225:K272" si="124">IF(B225="","",IF((IF(ISERROR(MATCH(MONTH(C225),$H$18:$H$19,0))=FALSE,$J$24 + $Q$29,0) + $J$24+$Q$29+$S$27)-L225&lt;0,0.01,IF(ISERROR(MATCH(MONTH(C225),$H$18:$H$19,0))=FALSE,$J$24 + $Q$29,0)+ ($J$24+$Q$29+$S$27)-L225)- R225 -S225-Q225)</f>
        <v/>
      </c>
      <c r="L225" s="159" t="str">
        <f t="shared" ref="L225:L272" si="125">IF(B225="","",IF($J$24+$Q$29&lt;ROUND(ROUND(J225*(((1+(H225/100))^(I225/G225))-1),4),2),$J$24+$Q$29 +-0.01,IF(ROUND(ROUND(J225*(((1+(H225/100))^(I225/G225))-1),4),2)&gt;$J$24,$J$24+ -0.01,ROUND(ROUND(J225*(((1+(H225/100))^(I225/G225))-1),4),2))))</f>
        <v/>
      </c>
      <c r="M225" s="159" t="str">
        <f t="shared" ref="M225:M272" si="126">IF(B225="","",IF(ISERROR(MATCH(MONTH(C225),$H$18:$H$19,0))=FALSE,$J$23,0)  + $J$23)</f>
        <v/>
      </c>
      <c r="N225" s="159" t="str">
        <f t="shared" ref="N225:N272" si="127">IF(B225="","",L225+M225)</f>
        <v/>
      </c>
      <c r="O225" s="160" t="str">
        <f t="shared" ref="O225:O272" si="128">IF(B225="","",K225+N225)</f>
        <v/>
      </c>
      <c r="P225" s="161" t="str">
        <f t="shared" ref="P225:P272" si="129">IF(B225="","",$J$27)</f>
        <v/>
      </c>
      <c r="Q225" s="161" t="str">
        <f t="shared" si="119"/>
        <v/>
      </c>
      <c r="R225" s="161"/>
      <c r="S225" s="161" t="str">
        <f t="shared" si="104"/>
        <v/>
      </c>
      <c r="T225" s="161" t="str">
        <f t="shared" ref="T225:T272" si="130">IF(B225="","",Q225+R225+S225)</f>
        <v/>
      </c>
      <c r="U225" s="161" t="str">
        <f t="shared" ref="U225:U272" si="131">IF(B225="","",$J$28)</f>
        <v/>
      </c>
      <c r="V225" s="162" t="str">
        <f t="shared" si="105"/>
        <v/>
      </c>
      <c r="W225" s="157" t="str">
        <f t="shared" ref="W225:W272" si="132">IF(B225="","",(ROUND(J225-K225,2)))</f>
        <v/>
      </c>
      <c r="X225" s="157" t="str">
        <f t="shared" ref="X225:X272" si="133">IF(B225="","",IF(ROUND(ROUND(J225*(((1+(H225/100))^(I225/G225))-1),4),2) - $J$24&lt;0,0,ROUND(ROUND(J225*(((1+(H225/100))^(I225/G225))-1),4),2) - $J$24))</f>
        <v/>
      </c>
      <c r="Y225" s="157"/>
      <c r="Z225" s="157">
        <f t="shared" ref="Z225:Z272" si="134">SUM(K225:M225)</f>
        <v>0</v>
      </c>
      <c r="AA225" s="161" t="str">
        <f t="shared" si="106"/>
        <v/>
      </c>
      <c r="AB225" s="161" t="str">
        <f t="shared" ref="AB225:AD272" si="135">+Q225</f>
        <v/>
      </c>
      <c r="AC225" s="163">
        <f t="shared" si="135"/>
        <v>0</v>
      </c>
      <c r="AD225" s="163" t="str">
        <f t="shared" si="135"/>
        <v/>
      </c>
      <c r="AE225" s="161" t="str">
        <f t="shared" ref="AE225:AE272" si="136">IFERROR(AA225+K225 + P225 + U225+AB225 + M225 + AC225 + AD225,"")</f>
        <v/>
      </c>
      <c r="AF225" s="164">
        <f t="shared" si="107"/>
        <v>0</v>
      </c>
      <c r="AG225" s="165">
        <f t="shared" si="121"/>
        <v>0</v>
      </c>
      <c r="AH225" s="161">
        <f t="shared" si="122"/>
        <v>0</v>
      </c>
      <c r="AI225" s="33"/>
      <c r="AJ225" s="166">
        <f t="shared" si="108"/>
        <v>0</v>
      </c>
      <c r="AK225" s="167">
        <f t="shared" si="109"/>
        <v>0</v>
      </c>
      <c r="AL225" s="90"/>
      <c r="AM225" s="154" t="e">
        <f t="shared" si="110"/>
        <v>#VALUE!</v>
      </c>
      <c r="AN225" s="168" t="e">
        <f t="shared" ref="AN225:AN272" si="137">(1/((1+($J$8/100))^(AM225/$Q$9))*1) * IF(D225="D",2,1)</f>
        <v>#VALUE!</v>
      </c>
      <c r="AO225" s="161" t="e">
        <f t="shared" ca="1" si="120"/>
        <v>#VALUE!</v>
      </c>
      <c r="AP225" s="161" t="e">
        <f t="shared" ca="1" si="111"/>
        <v>#VALUE!</v>
      </c>
      <c r="AQ225" s="155" t="e">
        <f t="shared" ref="AQ225:AQ272" ca="1" si="138">(((1+($J$8/100))^((K225)/$Q$9))-1)*AO225</f>
        <v>#VALUE!</v>
      </c>
      <c r="AR225" s="161">
        <f t="shared" ref="AR225:AR272" ca="1" si="139">IF(D225="D",$K$23,0)+ $K$23</f>
        <v>0</v>
      </c>
      <c r="AS225" s="161" t="e">
        <f t="shared" ca="1" si="112"/>
        <v>#VALUE!</v>
      </c>
    </row>
    <row r="226" spans="1:45" ht="12.75" customHeight="1" outlineLevel="1" x14ac:dyDescent="0.3">
      <c r="A226" s="35" t="str">
        <f t="shared" si="113"/>
        <v/>
      </c>
      <c r="B226" s="35" t="str">
        <f t="shared" ref="B226:B272" si="140">IF(A226="","",IF(A226&lt;=$H$22,0,1))</f>
        <v/>
      </c>
      <c r="C226" s="152" t="str">
        <f t="shared" ref="C226:C272" si="141">IF(B226="","",IF(OR(MONTH(EDATE($Q$6,E226))=$H$16,MONTH(EDATE($Q$6,E226))=$H$17),IF(ABS($H$17-$H$16)=1,EDATE($Q$6,E226+2),EDATE($Q$6,E226+1)),EDATE($Q$6,E226)))</f>
        <v/>
      </c>
      <c r="D226" s="153" t="str">
        <f t="shared" si="123"/>
        <v/>
      </c>
      <c r="E226" s="154" t="str">
        <f t="shared" si="114"/>
        <v/>
      </c>
      <c r="F226" s="154" t="str">
        <f t="shared" si="115"/>
        <v/>
      </c>
      <c r="G226" s="155" t="str">
        <f t="shared" si="116"/>
        <v/>
      </c>
      <c r="H226" s="156" t="str">
        <f t="shared" ref="H226:H272" si="142">IF(B226="","",$H$10)</f>
        <v/>
      </c>
      <c r="I226" s="154" t="str">
        <f t="shared" si="117"/>
        <v/>
      </c>
      <c r="J226" s="157" t="str">
        <f t="shared" si="118"/>
        <v/>
      </c>
      <c r="K226" s="158" t="str">
        <f t="shared" si="124"/>
        <v/>
      </c>
      <c r="L226" s="159" t="str">
        <f t="shared" si="125"/>
        <v/>
      </c>
      <c r="M226" s="159" t="str">
        <f t="shared" si="126"/>
        <v/>
      </c>
      <c r="N226" s="159" t="str">
        <f t="shared" si="127"/>
        <v/>
      </c>
      <c r="O226" s="160" t="str">
        <f t="shared" si="128"/>
        <v/>
      </c>
      <c r="P226" s="161" t="str">
        <f t="shared" si="129"/>
        <v/>
      </c>
      <c r="Q226" s="161" t="str">
        <f t="shared" si="119"/>
        <v/>
      </c>
      <c r="R226" s="161"/>
      <c r="S226" s="161" t="str">
        <f t="shared" ref="S226:S272" si="143">IF(B226="","",IF(E226-E225&gt;1,ROUNDDOWN($J226*$H$9/30*(DATE(YEAR($C226),MONTH($C226)-1,DAY($C226))-C225),2),0))</f>
        <v/>
      </c>
      <c r="T226" s="161" t="str">
        <f t="shared" si="130"/>
        <v/>
      </c>
      <c r="U226" s="161" t="str">
        <f t="shared" si="131"/>
        <v/>
      </c>
      <c r="V226" s="162" t="str">
        <f t="shared" ref="V226:V272" si="144">IF(B226="","",O226+P226+Q226+R226+S226+U226)</f>
        <v/>
      </c>
      <c r="W226" s="157" t="str">
        <f t="shared" si="132"/>
        <v/>
      </c>
      <c r="X226" s="157" t="str">
        <f t="shared" si="133"/>
        <v/>
      </c>
      <c r="Y226" s="157"/>
      <c r="Z226" s="157">
        <f t="shared" si="134"/>
        <v>0</v>
      </c>
      <c r="AA226" s="161" t="str">
        <f t="shared" ref="AA226:AA272" si="145">+L226</f>
        <v/>
      </c>
      <c r="AB226" s="161" t="str">
        <f t="shared" si="135"/>
        <v/>
      </c>
      <c r="AC226" s="163">
        <f t="shared" si="135"/>
        <v>0</v>
      </c>
      <c r="AD226" s="163" t="str">
        <f t="shared" si="135"/>
        <v/>
      </c>
      <c r="AE226" s="161" t="str">
        <f t="shared" si="136"/>
        <v/>
      </c>
      <c r="AF226" s="164">
        <f t="shared" ref="AF226:AF272" si="146">IFERROR(IF(D226="D",$J$24*2,$J$24)+Q226,0)</f>
        <v>0</v>
      </c>
      <c r="AG226" s="165">
        <f t="shared" si="121"/>
        <v>0</v>
      </c>
      <c r="AH226" s="161">
        <f t="shared" si="122"/>
        <v>0</v>
      </c>
      <c r="AI226" s="33"/>
      <c r="AJ226" s="166">
        <f t="shared" ref="AJ226:AJ272" si="147">+IFERROR(AE226-V226,0)</f>
        <v>0</v>
      </c>
      <c r="AK226" s="167">
        <f t="shared" ref="AK226:AK272" si="148">+IFERROR(AA226-L226,0)</f>
        <v>0</v>
      </c>
      <c r="AL226" s="90"/>
      <c r="AM226" s="154" t="e">
        <f t="shared" ref="AM226:AM272" si="149">I226 + AM225</f>
        <v>#VALUE!</v>
      </c>
      <c r="AN226" s="168" t="e">
        <f t="shared" si="137"/>
        <v>#VALUE!</v>
      </c>
      <c r="AO226" s="161" t="e">
        <f t="shared" ca="1" si="120"/>
        <v>#VALUE!</v>
      </c>
      <c r="AP226" s="161" t="e">
        <f t="shared" ref="AP226:AP272" ca="1" si="150">AR226-AQ226</f>
        <v>#VALUE!</v>
      </c>
      <c r="AQ226" s="155" t="e">
        <f t="shared" ca="1" si="138"/>
        <v>#VALUE!</v>
      </c>
      <c r="AR226" s="161">
        <f t="shared" ca="1" si="139"/>
        <v>0</v>
      </c>
      <c r="AS226" s="161" t="e">
        <f t="shared" ref="AS226:AS272" ca="1" si="151">AO226-AP226</f>
        <v>#VALUE!</v>
      </c>
    </row>
    <row r="227" spans="1:45" ht="12.75" customHeight="1" outlineLevel="1" x14ac:dyDescent="0.3">
      <c r="A227" s="35" t="str">
        <f t="shared" ref="A227:A272" si="152">+IF(A226&gt;=$H$14,"",A226+1)</f>
        <v/>
      </c>
      <c r="B227" s="35" t="str">
        <f t="shared" si="140"/>
        <v/>
      </c>
      <c r="C227" s="152" t="str">
        <f t="shared" si="141"/>
        <v/>
      </c>
      <c r="D227" s="153" t="str">
        <f t="shared" si="123"/>
        <v/>
      </c>
      <c r="E227" s="154" t="str">
        <f t="shared" ref="E227:E272" si="153">+IF(B227="","",IF(OR(MONTH(DATE(YEAR(C226)+0.0833333333333333,MONTH(C226)+1,DAY(C226)))=$H$16,MONTH(DATE(YEAR(C226)+0.5,MONTH(C226)+1,DAY(C226)))=$H$17),IF(ABS($H$17-$H$16)=1,E226+1,E226+2),E226+1))</f>
        <v/>
      </c>
      <c r="F227" s="154" t="str">
        <f t="shared" ref="F227:F272" si="154">+IF(B227="","",F226+1)</f>
        <v/>
      </c>
      <c r="G227" s="155" t="str">
        <f t="shared" ref="G227:G272" si="155">IF(B227="","",$Q$9)</f>
        <v/>
      </c>
      <c r="H227" s="156" t="str">
        <f t="shared" si="142"/>
        <v/>
      </c>
      <c r="I227" s="154" t="str">
        <f t="shared" ref="I227:I272" si="156">IF(B227="","",C227-C226)</f>
        <v/>
      </c>
      <c r="J227" s="157" t="str">
        <f t="shared" ref="J227:J272" si="157">IF(B227="","",W226)</f>
        <v/>
      </c>
      <c r="K227" s="158" t="str">
        <f t="shared" si="124"/>
        <v/>
      </c>
      <c r="L227" s="159" t="str">
        <f t="shared" si="125"/>
        <v/>
      </c>
      <c r="M227" s="159" t="str">
        <f t="shared" si="126"/>
        <v/>
      </c>
      <c r="N227" s="159" t="str">
        <f t="shared" si="127"/>
        <v/>
      </c>
      <c r="O227" s="160" t="str">
        <f t="shared" si="128"/>
        <v/>
      </c>
      <c r="P227" s="161" t="str">
        <f t="shared" si="129"/>
        <v/>
      </c>
      <c r="Q227" s="161" t="str">
        <f t="shared" ref="Q227:Q272" si="158">IF(B227="","",ROUND($H$9*J227/30*$I227,2)-S227)</f>
        <v/>
      </c>
      <c r="R227" s="161"/>
      <c r="S227" s="161" t="str">
        <f t="shared" si="143"/>
        <v/>
      </c>
      <c r="T227" s="161" t="str">
        <f t="shared" si="130"/>
        <v/>
      </c>
      <c r="U227" s="161" t="str">
        <f t="shared" si="131"/>
        <v/>
      </c>
      <c r="V227" s="162" t="str">
        <f t="shared" si="144"/>
        <v/>
      </c>
      <c r="W227" s="157" t="str">
        <f t="shared" si="132"/>
        <v/>
      </c>
      <c r="X227" s="157" t="str">
        <f t="shared" si="133"/>
        <v/>
      </c>
      <c r="Y227" s="157"/>
      <c r="Z227" s="157">
        <f t="shared" si="134"/>
        <v>0</v>
      </c>
      <c r="AA227" s="161" t="str">
        <f t="shared" si="145"/>
        <v/>
      </c>
      <c r="AB227" s="161" t="str">
        <f t="shared" si="135"/>
        <v/>
      </c>
      <c r="AC227" s="163">
        <f t="shared" si="135"/>
        <v>0</v>
      </c>
      <c r="AD227" s="163" t="str">
        <f t="shared" si="135"/>
        <v/>
      </c>
      <c r="AE227" s="161" t="str">
        <f t="shared" si="136"/>
        <v/>
      </c>
      <c r="AF227" s="164">
        <f t="shared" si="146"/>
        <v>0</v>
      </c>
      <c r="AG227" s="165">
        <f t="shared" si="121"/>
        <v>0</v>
      </c>
      <c r="AH227" s="161">
        <f t="shared" si="122"/>
        <v>0</v>
      </c>
      <c r="AI227" s="33"/>
      <c r="AJ227" s="166">
        <f t="shared" si="147"/>
        <v>0</v>
      </c>
      <c r="AK227" s="167">
        <f t="shared" si="148"/>
        <v>0</v>
      </c>
      <c r="AL227" s="90"/>
      <c r="AM227" s="154" t="e">
        <f t="shared" si="149"/>
        <v>#VALUE!</v>
      </c>
      <c r="AN227" s="168" t="e">
        <f t="shared" si="137"/>
        <v>#VALUE!</v>
      </c>
      <c r="AO227" s="161" t="e">
        <f t="shared" ref="AO227:AO272" ca="1" si="159">AS226</f>
        <v>#VALUE!</v>
      </c>
      <c r="AP227" s="161" t="e">
        <f t="shared" ca="1" si="150"/>
        <v>#VALUE!</v>
      </c>
      <c r="AQ227" s="155" t="e">
        <f t="shared" ca="1" si="138"/>
        <v>#VALUE!</v>
      </c>
      <c r="AR227" s="161">
        <f t="shared" ca="1" si="139"/>
        <v>0</v>
      </c>
      <c r="AS227" s="161" t="e">
        <f t="shared" ca="1" si="151"/>
        <v>#VALUE!</v>
      </c>
    </row>
    <row r="228" spans="1:45" ht="12.75" customHeight="1" outlineLevel="1" x14ac:dyDescent="0.3">
      <c r="A228" s="35" t="str">
        <f t="shared" si="152"/>
        <v/>
      </c>
      <c r="B228" s="35" t="str">
        <f t="shared" si="140"/>
        <v/>
      </c>
      <c r="C228" s="152" t="str">
        <f t="shared" si="141"/>
        <v/>
      </c>
      <c r="D228" s="153" t="str">
        <f t="shared" si="123"/>
        <v/>
      </c>
      <c r="E228" s="154" t="str">
        <f t="shared" si="153"/>
        <v/>
      </c>
      <c r="F228" s="154" t="str">
        <f t="shared" si="154"/>
        <v/>
      </c>
      <c r="G228" s="155" t="str">
        <f t="shared" si="155"/>
        <v/>
      </c>
      <c r="H228" s="156" t="str">
        <f t="shared" si="142"/>
        <v/>
      </c>
      <c r="I228" s="154" t="str">
        <f t="shared" si="156"/>
        <v/>
      </c>
      <c r="J228" s="157" t="str">
        <f t="shared" si="157"/>
        <v/>
      </c>
      <c r="K228" s="158" t="str">
        <f t="shared" si="124"/>
        <v/>
      </c>
      <c r="L228" s="159" t="str">
        <f t="shared" si="125"/>
        <v/>
      </c>
      <c r="M228" s="159" t="str">
        <f t="shared" si="126"/>
        <v/>
      </c>
      <c r="N228" s="159" t="str">
        <f t="shared" si="127"/>
        <v/>
      </c>
      <c r="O228" s="160" t="str">
        <f t="shared" si="128"/>
        <v/>
      </c>
      <c r="P228" s="161" t="str">
        <f t="shared" si="129"/>
        <v/>
      </c>
      <c r="Q228" s="161" t="str">
        <f t="shared" si="158"/>
        <v/>
      </c>
      <c r="R228" s="161"/>
      <c r="S228" s="161" t="str">
        <f t="shared" si="143"/>
        <v/>
      </c>
      <c r="T228" s="161" t="str">
        <f t="shared" si="130"/>
        <v/>
      </c>
      <c r="U228" s="161" t="str">
        <f t="shared" si="131"/>
        <v/>
      </c>
      <c r="V228" s="162" t="str">
        <f t="shared" si="144"/>
        <v/>
      </c>
      <c r="W228" s="157" t="str">
        <f t="shared" si="132"/>
        <v/>
      </c>
      <c r="X228" s="157" t="str">
        <f t="shared" si="133"/>
        <v/>
      </c>
      <c r="Y228" s="157"/>
      <c r="Z228" s="157">
        <f t="shared" si="134"/>
        <v>0</v>
      </c>
      <c r="AA228" s="161" t="str">
        <f t="shared" si="145"/>
        <v/>
      </c>
      <c r="AB228" s="161" t="str">
        <f t="shared" si="135"/>
        <v/>
      </c>
      <c r="AC228" s="163">
        <f t="shared" si="135"/>
        <v>0</v>
      </c>
      <c r="AD228" s="163" t="str">
        <f t="shared" si="135"/>
        <v/>
      </c>
      <c r="AE228" s="161" t="str">
        <f t="shared" si="136"/>
        <v/>
      </c>
      <c r="AF228" s="164">
        <f t="shared" si="146"/>
        <v>0</v>
      </c>
      <c r="AG228" s="165">
        <f t="shared" si="121"/>
        <v>0</v>
      </c>
      <c r="AH228" s="161">
        <f t="shared" si="122"/>
        <v>0</v>
      </c>
      <c r="AI228" s="33"/>
      <c r="AJ228" s="166">
        <f t="shared" si="147"/>
        <v>0</v>
      </c>
      <c r="AK228" s="167">
        <f t="shared" si="148"/>
        <v>0</v>
      </c>
      <c r="AL228" s="90"/>
      <c r="AM228" s="154" t="e">
        <f t="shared" si="149"/>
        <v>#VALUE!</v>
      </c>
      <c r="AN228" s="168" t="e">
        <f t="shared" si="137"/>
        <v>#VALUE!</v>
      </c>
      <c r="AO228" s="161" t="e">
        <f t="shared" ca="1" si="159"/>
        <v>#VALUE!</v>
      </c>
      <c r="AP228" s="161" t="e">
        <f t="shared" ca="1" si="150"/>
        <v>#VALUE!</v>
      </c>
      <c r="AQ228" s="155" t="e">
        <f t="shared" ca="1" si="138"/>
        <v>#VALUE!</v>
      </c>
      <c r="AR228" s="161">
        <f t="shared" ca="1" si="139"/>
        <v>0</v>
      </c>
      <c r="AS228" s="161" t="e">
        <f t="shared" ca="1" si="151"/>
        <v>#VALUE!</v>
      </c>
    </row>
    <row r="229" spans="1:45" ht="12.75" customHeight="1" outlineLevel="1" x14ac:dyDescent="0.3">
      <c r="A229" s="35" t="str">
        <f t="shared" si="152"/>
        <v/>
      </c>
      <c r="B229" s="35" t="str">
        <f t="shared" si="140"/>
        <v/>
      </c>
      <c r="C229" s="152" t="str">
        <f t="shared" si="141"/>
        <v/>
      </c>
      <c r="D229" s="153" t="str">
        <f t="shared" si="123"/>
        <v/>
      </c>
      <c r="E229" s="154" t="str">
        <f t="shared" si="153"/>
        <v/>
      </c>
      <c r="F229" s="154" t="str">
        <f t="shared" si="154"/>
        <v/>
      </c>
      <c r="G229" s="155" t="str">
        <f t="shared" si="155"/>
        <v/>
      </c>
      <c r="H229" s="156" t="str">
        <f t="shared" si="142"/>
        <v/>
      </c>
      <c r="I229" s="154" t="str">
        <f t="shared" si="156"/>
        <v/>
      </c>
      <c r="J229" s="157" t="str">
        <f t="shared" si="157"/>
        <v/>
      </c>
      <c r="K229" s="158" t="str">
        <f t="shared" si="124"/>
        <v/>
      </c>
      <c r="L229" s="159" t="str">
        <f t="shared" si="125"/>
        <v/>
      </c>
      <c r="M229" s="159" t="str">
        <f t="shared" si="126"/>
        <v/>
      </c>
      <c r="N229" s="159" t="str">
        <f t="shared" si="127"/>
        <v/>
      </c>
      <c r="O229" s="160" t="str">
        <f t="shared" si="128"/>
        <v/>
      </c>
      <c r="P229" s="161" t="str">
        <f t="shared" si="129"/>
        <v/>
      </c>
      <c r="Q229" s="161" t="str">
        <f t="shared" si="158"/>
        <v/>
      </c>
      <c r="R229" s="161"/>
      <c r="S229" s="161" t="str">
        <f t="shared" si="143"/>
        <v/>
      </c>
      <c r="T229" s="161" t="str">
        <f t="shared" si="130"/>
        <v/>
      </c>
      <c r="U229" s="161" t="str">
        <f t="shared" si="131"/>
        <v/>
      </c>
      <c r="V229" s="162" t="str">
        <f t="shared" si="144"/>
        <v/>
      </c>
      <c r="W229" s="157" t="str">
        <f t="shared" si="132"/>
        <v/>
      </c>
      <c r="X229" s="157" t="str">
        <f t="shared" si="133"/>
        <v/>
      </c>
      <c r="Y229" s="157"/>
      <c r="Z229" s="157">
        <f t="shared" si="134"/>
        <v>0</v>
      </c>
      <c r="AA229" s="161" t="str">
        <f t="shared" si="145"/>
        <v/>
      </c>
      <c r="AB229" s="161" t="str">
        <f t="shared" si="135"/>
        <v/>
      </c>
      <c r="AC229" s="163">
        <f t="shared" si="135"/>
        <v>0</v>
      </c>
      <c r="AD229" s="163" t="str">
        <f t="shared" si="135"/>
        <v/>
      </c>
      <c r="AE229" s="161" t="str">
        <f t="shared" si="136"/>
        <v/>
      </c>
      <c r="AF229" s="164">
        <f t="shared" si="146"/>
        <v>0</v>
      </c>
      <c r="AG229" s="165">
        <f t="shared" si="121"/>
        <v>0</v>
      </c>
      <c r="AH229" s="161">
        <f t="shared" si="122"/>
        <v>0</v>
      </c>
      <c r="AI229" s="33"/>
      <c r="AJ229" s="166">
        <f t="shared" si="147"/>
        <v>0</v>
      </c>
      <c r="AK229" s="167">
        <f t="shared" si="148"/>
        <v>0</v>
      </c>
      <c r="AL229" s="90"/>
      <c r="AM229" s="154" t="e">
        <f t="shared" si="149"/>
        <v>#VALUE!</v>
      </c>
      <c r="AN229" s="168" t="e">
        <f t="shared" si="137"/>
        <v>#VALUE!</v>
      </c>
      <c r="AO229" s="161" t="e">
        <f t="shared" ca="1" si="159"/>
        <v>#VALUE!</v>
      </c>
      <c r="AP229" s="161" t="e">
        <f t="shared" ca="1" si="150"/>
        <v>#VALUE!</v>
      </c>
      <c r="AQ229" s="155" t="e">
        <f t="shared" ca="1" si="138"/>
        <v>#VALUE!</v>
      </c>
      <c r="AR229" s="161">
        <f t="shared" ca="1" si="139"/>
        <v>0</v>
      </c>
      <c r="AS229" s="161" t="e">
        <f t="shared" ca="1" si="151"/>
        <v>#VALUE!</v>
      </c>
    </row>
    <row r="230" spans="1:45" ht="12.75" customHeight="1" outlineLevel="1" x14ac:dyDescent="0.3">
      <c r="A230" s="35" t="str">
        <f t="shared" si="152"/>
        <v/>
      </c>
      <c r="B230" s="35" t="str">
        <f t="shared" si="140"/>
        <v/>
      </c>
      <c r="C230" s="152" t="str">
        <f t="shared" si="141"/>
        <v/>
      </c>
      <c r="D230" s="153" t="str">
        <f t="shared" si="123"/>
        <v/>
      </c>
      <c r="E230" s="154" t="str">
        <f t="shared" si="153"/>
        <v/>
      </c>
      <c r="F230" s="154" t="str">
        <f t="shared" si="154"/>
        <v/>
      </c>
      <c r="G230" s="155" t="str">
        <f t="shared" si="155"/>
        <v/>
      </c>
      <c r="H230" s="156" t="str">
        <f t="shared" si="142"/>
        <v/>
      </c>
      <c r="I230" s="154" t="str">
        <f t="shared" si="156"/>
        <v/>
      </c>
      <c r="J230" s="157" t="str">
        <f t="shared" si="157"/>
        <v/>
      </c>
      <c r="K230" s="158" t="str">
        <f t="shared" si="124"/>
        <v/>
      </c>
      <c r="L230" s="159" t="str">
        <f t="shared" si="125"/>
        <v/>
      </c>
      <c r="M230" s="159" t="str">
        <f t="shared" si="126"/>
        <v/>
      </c>
      <c r="N230" s="159" t="str">
        <f t="shared" si="127"/>
        <v/>
      </c>
      <c r="O230" s="160" t="str">
        <f t="shared" si="128"/>
        <v/>
      </c>
      <c r="P230" s="161" t="str">
        <f t="shared" si="129"/>
        <v/>
      </c>
      <c r="Q230" s="161" t="str">
        <f t="shared" si="158"/>
        <v/>
      </c>
      <c r="R230" s="161"/>
      <c r="S230" s="161" t="str">
        <f t="shared" si="143"/>
        <v/>
      </c>
      <c r="T230" s="161" t="str">
        <f t="shared" si="130"/>
        <v/>
      </c>
      <c r="U230" s="161" t="str">
        <f t="shared" si="131"/>
        <v/>
      </c>
      <c r="V230" s="162" t="str">
        <f t="shared" si="144"/>
        <v/>
      </c>
      <c r="W230" s="157" t="str">
        <f t="shared" si="132"/>
        <v/>
      </c>
      <c r="X230" s="157" t="str">
        <f t="shared" si="133"/>
        <v/>
      </c>
      <c r="Y230" s="157"/>
      <c r="Z230" s="157">
        <f t="shared" si="134"/>
        <v>0</v>
      </c>
      <c r="AA230" s="161" t="str">
        <f t="shared" si="145"/>
        <v/>
      </c>
      <c r="AB230" s="161" t="str">
        <f t="shared" si="135"/>
        <v/>
      </c>
      <c r="AC230" s="163">
        <f t="shared" si="135"/>
        <v>0</v>
      </c>
      <c r="AD230" s="163" t="str">
        <f t="shared" si="135"/>
        <v/>
      </c>
      <c r="AE230" s="161" t="str">
        <f t="shared" si="136"/>
        <v/>
      </c>
      <c r="AF230" s="164">
        <f t="shared" si="146"/>
        <v>0</v>
      </c>
      <c r="AG230" s="165">
        <f t="shared" si="121"/>
        <v>0</v>
      </c>
      <c r="AH230" s="161">
        <f t="shared" si="122"/>
        <v>0</v>
      </c>
      <c r="AI230" s="33"/>
      <c r="AJ230" s="166">
        <f t="shared" si="147"/>
        <v>0</v>
      </c>
      <c r="AK230" s="167">
        <f t="shared" si="148"/>
        <v>0</v>
      </c>
      <c r="AL230" s="90"/>
      <c r="AM230" s="154" t="e">
        <f t="shared" si="149"/>
        <v>#VALUE!</v>
      </c>
      <c r="AN230" s="168" t="e">
        <f t="shared" si="137"/>
        <v>#VALUE!</v>
      </c>
      <c r="AO230" s="161" t="e">
        <f t="shared" ca="1" si="159"/>
        <v>#VALUE!</v>
      </c>
      <c r="AP230" s="161" t="e">
        <f t="shared" ca="1" si="150"/>
        <v>#VALUE!</v>
      </c>
      <c r="AQ230" s="155" t="e">
        <f t="shared" ca="1" si="138"/>
        <v>#VALUE!</v>
      </c>
      <c r="AR230" s="161">
        <f t="shared" ca="1" si="139"/>
        <v>0</v>
      </c>
      <c r="AS230" s="161" t="e">
        <f t="shared" ca="1" si="151"/>
        <v>#VALUE!</v>
      </c>
    </row>
    <row r="231" spans="1:45" ht="12.75" customHeight="1" outlineLevel="1" x14ac:dyDescent="0.3">
      <c r="A231" s="35" t="str">
        <f t="shared" si="152"/>
        <v/>
      </c>
      <c r="B231" s="35" t="str">
        <f t="shared" si="140"/>
        <v/>
      </c>
      <c r="C231" s="152" t="str">
        <f t="shared" si="141"/>
        <v/>
      </c>
      <c r="D231" s="153" t="str">
        <f t="shared" si="123"/>
        <v/>
      </c>
      <c r="E231" s="154" t="str">
        <f t="shared" si="153"/>
        <v/>
      </c>
      <c r="F231" s="154" t="str">
        <f t="shared" si="154"/>
        <v/>
      </c>
      <c r="G231" s="155" t="str">
        <f t="shared" si="155"/>
        <v/>
      </c>
      <c r="H231" s="156" t="str">
        <f t="shared" si="142"/>
        <v/>
      </c>
      <c r="I231" s="154" t="str">
        <f t="shared" si="156"/>
        <v/>
      </c>
      <c r="J231" s="157" t="str">
        <f t="shared" si="157"/>
        <v/>
      </c>
      <c r="K231" s="158" t="str">
        <f t="shared" si="124"/>
        <v/>
      </c>
      <c r="L231" s="159" t="str">
        <f t="shared" si="125"/>
        <v/>
      </c>
      <c r="M231" s="159" t="str">
        <f t="shared" si="126"/>
        <v/>
      </c>
      <c r="N231" s="159" t="str">
        <f t="shared" si="127"/>
        <v/>
      </c>
      <c r="O231" s="160" t="str">
        <f t="shared" si="128"/>
        <v/>
      </c>
      <c r="P231" s="161" t="str">
        <f t="shared" si="129"/>
        <v/>
      </c>
      <c r="Q231" s="161" t="str">
        <f t="shared" si="158"/>
        <v/>
      </c>
      <c r="R231" s="161"/>
      <c r="S231" s="161" t="str">
        <f t="shared" si="143"/>
        <v/>
      </c>
      <c r="T231" s="161" t="str">
        <f t="shared" si="130"/>
        <v/>
      </c>
      <c r="U231" s="161" t="str">
        <f t="shared" si="131"/>
        <v/>
      </c>
      <c r="V231" s="162" t="str">
        <f t="shared" si="144"/>
        <v/>
      </c>
      <c r="W231" s="157" t="str">
        <f t="shared" si="132"/>
        <v/>
      </c>
      <c r="X231" s="157" t="str">
        <f t="shared" si="133"/>
        <v/>
      </c>
      <c r="Y231" s="157"/>
      <c r="Z231" s="157">
        <f t="shared" si="134"/>
        <v>0</v>
      </c>
      <c r="AA231" s="161" t="str">
        <f t="shared" si="145"/>
        <v/>
      </c>
      <c r="AB231" s="161" t="str">
        <f t="shared" si="135"/>
        <v/>
      </c>
      <c r="AC231" s="163">
        <f t="shared" si="135"/>
        <v>0</v>
      </c>
      <c r="AD231" s="163" t="str">
        <f t="shared" si="135"/>
        <v/>
      </c>
      <c r="AE231" s="161" t="str">
        <f t="shared" si="136"/>
        <v/>
      </c>
      <c r="AF231" s="164">
        <f t="shared" si="146"/>
        <v>0</v>
      </c>
      <c r="AG231" s="165">
        <f t="shared" si="121"/>
        <v>0</v>
      </c>
      <c r="AH231" s="161">
        <f t="shared" si="122"/>
        <v>0</v>
      </c>
      <c r="AI231" s="33"/>
      <c r="AJ231" s="166">
        <f t="shared" si="147"/>
        <v>0</v>
      </c>
      <c r="AK231" s="167">
        <f t="shared" si="148"/>
        <v>0</v>
      </c>
      <c r="AL231" s="90"/>
      <c r="AM231" s="154" t="e">
        <f t="shared" si="149"/>
        <v>#VALUE!</v>
      </c>
      <c r="AN231" s="168" t="e">
        <f t="shared" si="137"/>
        <v>#VALUE!</v>
      </c>
      <c r="AO231" s="161" t="e">
        <f t="shared" ca="1" si="159"/>
        <v>#VALUE!</v>
      </c>
      <c r="AP231" s="161" t="e">
        <f t="shared" ca="1" si="150"/>
        <v>#VALUE!</v>
      </c>
      <c r="AQ231" s="155" t="e">
        <f t="shared" ca="1" si="138"/>
        <v>#VALUE!</v>
      </c>
      <c r="AR231" s="161">
        <f t="shared" ca="1" si="139"/>
        <v>0</v>
      </c>
      <c r="AS231" s="161" t="e">
        <f t="shared" ca="1" si="151"/>
        <v>#VALUE!</v>
      </c>
    </row>
    <row r="232" spans="1:45" ht="12.75" customHeight="1" outlineLevel="1" x14ac:dyDescent="0.3">
      <c r="A232" s="35" t="str">
        <f t="shared" si="152"/>
        <v/>
      </c>
      <c r="B232" s="35" t="str">
        <f t="shared" si="140"/>
        <v/>
      </c>
      <c r="C232" s="152" t="str">
        <f t="shared" si="141"/>
        <v/>
      </c>
      <c r="D232" s="153" t="str">
        <f t="shared" si="123"/>
        <v/>
      </c>
      <c r="E232" s="154" t="str">
        <f t="shared" si="153"/>
        <v/>
      </c>
      <c r="F232" s="154" t="str">
        <f t="shared" si="154"/>
        <v/>
      </c>
      <c r="G232" s="155" t="str">
        <f t="shared" si="155"/>
        <v/>
      </c>
      <c r="H232" s="156" t="str">
        <f t="shared" si="142"/>
        <v/>
      </c>
      <c r="I232" s="154" t="str">
        <f t="shared" si="156"/>
        <v/>
      </c>
      <c r="J232" s="157" t="str">
        <f t="shared" si="157"/>
        <v/>
      </c>
      <c r="K232" s="158" t="str">
        <f t="shared" si="124"/>
        <v/>
      </c>
      <c r="L232" s="159" t="str">
        <f t="shared" si="125"/>
        <v/>
      </c>
      <c r="M232" s="159" t="str">
        <f t="shared" si="126"/>
        <v/>
      </c>
      <c r="N232" s="159" t="str">
        <f t="shared" si="127"/>
        <v/>
      </c>
      <c r="O232" s="160" t="str">
        <f t="shared" si="128"/>
        <v/>
      </c>
      <c r="P232" s="161" t="str">
        <f t="shared" si="129"/>
        <v/>
      </c>
      <c r="Q232" s="161" t="str">
        <f t="shared" si="158"/>
        <v/>
      </c>
      <c r="R232" s="161"/>
      <c r="S232" s="161" t="str">
        <f t="shared" si="143"/>
        <v/>
      </c>
      <c r="T232" s="161" t="str">
        <f t="shared" si="130"/>
        <v/>
      </c>
      <c r="U232" s="161" t="str">
        <f t="shared" si="131"/>
        <v/>
      </c>
      <c r="V232" s="162" t="str">
        <f t="shared" si="144"/>
        <v/>
      </c>
      <c r="W232" s="157" t="str">
        <f t="shared" si="132"/>
        <v/>
      </c>
      <c r="X232" s="157" t="str">
        <f t="shared" si="133"/>
        <v/>
      </c>
      <c r="Y232" s="157"/>
      <c r="Z232" s="157">
        <f t="shared" si="134"/>
        <v>0</v>
      </c>
      <c r="AA232" s="161" t="str">
        <f t="shared" si="145"/>
        <v/>
      </c>
      <c r="AB232" s="161" t="str">
        <f t="shared" si="135"/>
        <v/>
      </c>
      <c r="AC232" s="163">
        <f t="shared" si="135"/>
        <v>0</v>
      </c>
      <c r="AD232" s="163" t="str">
        <f t="shared" si="135"/>
        <v/>
      </c>
      <c r="AE232" s="161" t="str">
        <f t="shared" si="136"/>
        <v/>
      </c>
      <c r="AF232" s="164">
        <f t="shared" si="146"/>
        <v>0</v>
      </c>
      <c r="AG232" s="165">
        <f t="shared" si="121"/>
        <v>0</v>
      </c>
      <c r="AH232" s="161">
        <f t="shared" si="122"/>
        <v>0</v>
      </c>
      <c r="AI232" s="33"/>
      <c r="AJ232" s="166">
        <f t="shared" si="147"/>
        <v>0</v>
      </c>
      <c r="AK232" s="167">
        <f t="shared" si="148"/>
        <v>0</v>
      </c>
      <c r="AL232" s="90"/>
      <c r="AM232" s="154" t="e">
        <f t="shared" si="149"/>
        <v>#VALUE!</v>
      </c>
      <c r="AN232" s="168" t="e">
        <f t="shared" si="137"/>
        <v>#VALUE!</v>
      </c>
      <c r="AO232" s="161" t="e">
        <f t="shared" ca="1" si="159"/>
        <v>#VALUE!</v>
      </c>
      <c r="AP232" s="161" t="e">
        <f t="shared" ca="1" si="150"/>
        <v>#VALUE!</v>
      </c>
      <c r="AQ232" s="155" t="e">
        <f t="shared" ca="1" si="138"/>
        <v>#VALUE!</v>
      </c>
      <c r="AR232" s="161">
        <f t="shared" ca="1" si="139"/>
        <v>0</v>
      </c>
      <c r="AS232" s="161" t="e">
        <f t="shared" ca="1" si="151"/>
        <v>#VALUE!</v>
      </c>
    </row>
    <row r="233" spans="1:45" ht="12.75" customHeight="1" outlineLevel="1" x14ac:dyDescent="0.3">
      <c r="A233" s="35" t="str">
        <f t="shared" si="152"/>
        <v/>
      </c>
      <c r="B233" s="35" t="str">
        <f t="shared" si="140"/>
        <v/>
      </c>
      <c r="C233" s="152" t="str">
        <f t="shared" si="141"/>
        <v/>
      </c>
      <c r="D233" s="153" t="str">
        <f t="shared" si="123"/>
        <v/>
      </c>
      <c r="E233" s="154" t="str">
        <f t="shared" si="153"/>
        <v/>
      </c>
      <c r="F233" s="154" t="str">
        <f t="shared" si="154"/>
        <v/>
      </c>
      <c r="G233" s="155" t="str">
        <f t="shared" si="155"/>
        <v/>
      </c>
      <c r="H233" s="156" t="str">
        <f t="shared" si="142"/>
        <v/>
      </c>
      <c r="I233" s="154" t="str">
        <f t="shared" si="156"/>
        <v/>
      </c>
      <c r="J233" s="157" t="str">
        <f t="shared" si="157"/>
        <v/>
      </c>
      <c r="K233" s="158" t="str">
        <f t="shared" si="124"/>
        <v/>
      </c>
      <c r="L233" s="159" t="str">
        <f t="shared" si="125"/>
        <v/>
      </c>
      <c r="M233" s="159" t="str">
        <f t="shared" si="126"/>
        <v/>
      </c>
      <c r="N233" s="159" t="str">
        <f t="shared" si="127"/>
        <v/>
      </c>
      <c r="O233" s="160" t="str">
        <f t="shared" si="128"/>
        <v/>
      </c>
      <c r="P233" s="161" t="str">
        <f t="shared" si="129"/>
        <v/>
      </c>
      <c r="Q233" s="161" t="str">
        <f t="shared" si="158"/>
        <v/>
      </c>
      <c r="R233" s="161"/>
      <c r="S233" s="161" t="str">
        <f t="shared" si="143"/>
        <v/>
      </c>
      <c r="T233" s="161" t="str">
        <f t="shared" si="130"/>
        <v/>
      </c>
      <c r="U233" s="161" t="str">
        <f t="shared" si="131"/>
        <v/>
      </c>
      <c r="V233" s="162" t="str">
        <f t="shared" si="144"/>
        <v/>
      </c>
      <c r="W233" s="157" t="str">
        <f t="shared" si="132"/>
        <v/>
      </c>
      <c r="X233" s="157" t="str">
        <f t="shared" si="133"/>
        <v/>
      </c>
      <c r="Y233" s="157"/>
      <c r="Z233" s="157">
        <f t="shared" si="134"/>
        <v>0</v>
      </c>
      <c r="AA233" s="161" t="str">
        <f t="shared" si="145"/>
        <v/>
      </c>
      <c r="AB233" s="161" t="str">
        <f t="shared" si="135"/>
        <v/>
      </c>
      <c r="AC233" s="163">
        <f t="shared" si="135"/>
        <v>0</v>
      </c>
      <c r="AD233" s="163" t="str">
        <f t="shared" si="135"/>
        <v/>
      </c>
      <c r="AE233" s="161" t="str">
        <f t="shared" si="136"/>
        <v/>
      </c>
      <c r="AF233" s="164">
        <f t="shared" si="146"/>
        <v>0</v>
      </c>
      <c r="AG233" s="165">
        <f t="shared" si="121"/>
        <v>0</v>
      </c>
      <c r="AH233" s="161">
        <f t="shared" si="122"/>
        <v>0</v>
      </c>
      <c r="AI233" s="33"/>
      <c r="AJ233" s="166">
        <f t="shared" si="147"/>
        <v>0</v>
      </c>
      <c r="AK233" s="167">
        <f t="shared" si="148"/>
        <v>0</v>
      </c>
      <c r="AL233" s="90"/>
      <c r="AM233" s="154" t="e">
        <f t="shared" si="149"/>
        <v>#VALUE!</v>
      </c>
      <c r="AN233" s="168" t="e">
        <f t="shared" si="137"/>
        <v>#VALUE!</v>
      </c>
      <c r="AO233" s="161" t="e">
        <f t="shared" ca="1" si="159"/>
        <v>#VALUE!</v>
      </c>
      <c r="AP233" s="161" t="e">
        <f t="shared" ca="1" si="150"/>
        <v>#VALUE!</v>
      </c>
      <c r="AQ233" s="155" t="e">
        <f t="shared" ca="1" si="138"/>
        <v>#VALUE!</v>
      </c>
      <c r="AR233" s="161">
        <f t="shared" ca="1" si="139"/>
        <v>0</v>
      </c>
      <c r="AS233" s="161" t="e">
        <f t="shared" ca="1" si="151"/>
        <v>#VALUE!</v>
      </c>
    </row>
    <row r="234" spans="1:45" ht="12.75" customHeight="1" outlineLevel="1" x14ac:dyDescent="0.3">
      <c r="A234" s="35" t="str">
        <f t="shared" si="152"/>
        <v/>
      </c>
      <c r="B234" s="35" t="str">
        <f t="shared" si="140"/>
        <v/>
      </c>
      <c r="C234" s="152" t="str">
        <f t="shared" si="141"/>
        <v/>
      </c>
      <c r="D234" s="153" t="str">
        <f t="shared" si="123"/>
        <v/>
      </c>
      <c r="E234" s="154" t="str">
        <f t="shared" si="153"/>
        <v/>
      </c>
      <c r="F234" s="154" t="str">
        <f t="shared" si="154"/>
        <v/>
      </c>
      <c r="G234" s="155" t="str">
        <f t="shared" si="155"/>
        <v/>
      </c>
      <c r="H234" s="156" t="str">
        <f t="shared" si="142"/>
        <v/>
      </c>
      <c r="I234" s="154" t="str">
        <f t="shared" si="156"/>
        <v/>
      </c>
      <c r="J234" s="157" t="str">
        <f t="shared" si="157"/>
        <v/>
      </c>
      <c r="K234" s="158" t="str">
        <f t="shared" si="124"/>
        <v/>
      </c>
      <c r="L234" s="159" t="str">
        <f t="shared" si="125"/>
        <v/>
      </c>
      <c r="M234" s="159" t="str">
        <f t="shared" si="126"/>
        <v/>
      </c>
      <c r="N234" s="159" t="str">
        <f t="shared" si="127"/>
        <v/>
      </c>
      <c r="O234" s="160" t="str">
        <f t="shared" si="128"/>
        <v/>
      </c>
      <c r="P234" s="161" t="str">
        <f t="shared" si="129"/>
        <v/>
      </c>
      <c r="Q234" s="161" t="str">
        <f t="shared" si="158"/>
        <v/>
      </c>
      <c r="R234" s="161"/>
      <c r="S234" s="161" t="str">
        <f t="shared" si="143"/>
        <v/>
      </c>
      <c r="T234" s="161" t="str">
        <f t="shared" si="130"/>
        <v/>
      </c>
      <c r="U234" s="161" t="str">
        <f t="shared" si="131"/>
        <v/>
      </c>
      <c r="V234" s="162" t="str">
        <f t="shared" si="144"/>
        <v/>
      </c>
      <c r="W234" s="157" t="str">
        <f t="shared" si="132"/>
        <v/>
      </c>
      <c r="X234" s="157" t="str">
        <f t="shared" si="133"/>
        <v/>
      </c>
      <c r="Y234" s="157"/>
      <c r="Z234" s="157">
        <f t="shared" si="134"/>
        <v>0</v>
      </c>
      <c r="AA234" s="161" t="str">
        <f t="shared" si="145"/>
        <v/>
      </c>
      <c r="AB234" s="161" t="str">
        <f t="shared" si="135"/>
        <v/>
      </c>
      <c r="AC234" s="163">
        <f t="shared" si="135"/>
        <v>0</v>
      </c>
      <c r="AD234" s="163" t="str">
        <f t="shared" si="135"/>
        <v/>
      </c>
      <c r="AE234" s="161" t="str">
        <f t="shared" si="136"/>
        <v/>
      </c>
      <c r="AF234" s="164">
        <f t="shared" si="146"/>
        <v>0</v>
      </c>
      <c r="AG234" s="165">
        <f t="shared" si="121"/>
        <v>0</v>
      </c>
      <c r="AH234" s="161">
        <f t="shared" si="122"/>
        <v>0</v>
      </c>
      <c r="AI234" s="33"/>
      <c r="AJ234" s="166">
        <f t="shared" si="147"/>
        <v>0</v>
      </c>
      <c r="AK234" s="167">
        <f t="shared" si="148"/>
        <v>0</v>
      </c>
      <c r="AL234" s="90"/>
      <c r="AM234" s="154" t="e">
        <f t="shared" si="149"/>
        <v>#VALUE!</v>
      </c>
      <c r="AN234" s="168" t="e">
        <f t="shared" si="137"/>
        <v>#VALUE!</v>
      </c>
      <c r="AO234" s="161" t="e">
        <f t="shared" ca="1" si="159"/>
        <v>#VALUE!</v>
      </c>
      <c r="AP234" s="161" t="e">
        <f t="shared" ca="1" si="150"/>
        <v>#VALUE!</v>
      </c>
      <c r="AQ234" s="155" t="e">
        <f t="shared" ca="1" si="138"/>
        <v>#VALUE!</v>
      </c>
      <c r="AR234" s="161">
        <f t="shared" ca="1" si="139"/>
        <v>0</v>
      </c>
      <c r="AS234" s="161" t="e">
        <f t="shared" ca="1" si="151"/>
        <v>#VALUE!</v>
      </c>
    </row>
    <row r="235" spans="1:45" ht="12.75" customHeight="1" outlineLevel="1" x14ac:dyDescent="0.3">
      <c r="A235" s="35" t="str">
        <f t="shared" si="152"/>
        <v/>
      </c>
      <c r="B235" s="35" t="str">
        <f t="shared" si="140"/>
        <v/>
      </c>
      <c r="C235" s="152" t="str">
        <f t="shared" si="141"/>
        <v/>
      </c>
      <c r="D235" s="153" t="str">
        <f t="shared" si="123"/>
        <v/>
      </c>
      <c r="E235" s="154" t="str">
        <f t="shared" si="153"/>
        <v/>
      </c>
      <c r="F235" s="154" t="str">
        <f t="shared" si="154"/>
        <v/>
      </c>
      <c r="G235" s="155" t="str">
        <f t="shared" si="155"/>
        <v/>
      </c>
      <c r="H235" s="156" t="str">
        <f t="shared" si="142"/>
        <v/>
      </c>
      <c r="I235" s="154" t="str">
        <f t="shared" si="156"/>
        <v/>
      </c>
      <c r="J235" s="157" t="str">
        <f t="shared" si="157"/>
        <v/>
      </c>
      <c r="K235" s="158" t="str">
        <f t="shared" si="124"/>
        <v/>
      </c>
      <c r="L235" s="159" t="str">
        <f t="shared" si="125"/>
        <v/>
      </c>
      <c r="M235" s="159" t="str">
        <f t="shared" si="126"/>
        <v/>
      </c>
      <c r="N235" s="159" t="str">
        <f t="shared" si="127"/>
        <v/>
      </c>
      <c r="O235" s="160" t="str">
        <f t="shared" si="128"/>
        <v/>
      </c>
      <c r="P235" s="161" t="str">
        <f t="shared" si="129"/>
        <v/>
      </c>
      <c r="Q235" s="161" t="str">
        <f t="shared" si="158"/>
        <v/>
      </c>
      <c r="R235" s="161"/>
      <c r="S235" s="161" t="str">
        <f t="shared" si="143"/>
        <v/>
      </c>
      <c r="T235" s="161" t="str">
        <f t="shared" si="130"/>
        <v/>
      </c>
      <c r="U235" s="161" t="str">
        <f t="shared" si="131"/>
        <v/>
      </c>
      <c r="V235" s="162" t="str">
        <f t="shared" si="144"/>
        <v/>
      </c>
      <c r="W235" s="157" t="str">
        <f t="shared" si="132"/>
        <v/>
      </c>
      <c r="X235" s="157" t="str">
        <f t="shared" si="133"/>
        <v/>
      </c>
      <c r="Y235" s="157"/>
      <c r="Z235" s="157">
        <f t="shared" si="134"/>
        <v>0</v>
      </c>
      <c r="AA235" s="161" t="str">
        <f t="shared" si="145"/>
        <v/>
      </c>
      <c r="AB235" s="161" t="str">
        <f t="shared" si="135"/>
        <v/>
      </c>
      <c r="AC235" s="163">
        <f t="shared" si="135"/>
        <v>0</v>
      </c>
      <c r="AD235" s="163" t="str">
        <f t="shared" si="135"/>
        <v/>
      </c>
      <c r="AE235" s="161" t="str">
        <f t="shared" si="136"/>
        <v/>
      </c>
      <c r="AF235" s="164">
        <f t="shared" si="146"/>
        <v>0</v>
      </c>
      <c r="AG235" s="165">
        <f t="shared" si="121"/>
        <v>0</v>
      </c>
      <c r="AH235" s="161">
        <f t="shared" si="122"/>
        <v>0</v>
      </c>
      <c r="AI235" s="33"/>
      <c r="AJ235" s="166">
        <f t="shared" si="147"/>
        <v>0</v>
      </c>
      <c r="AK235" s="167">
        <f t="shared" si="148"/>
        <v>0</v>
      </c>
      <c r="AL235" s="90"/>
      <c r="AM235" s="154" t="e">
        <f t="shared" si="149"/>
        <v>#VALUE!</v>
      </c>
      <c r="AN235" s="168" t="e">
        <f t="shared" si="137"/>
        <v>#VALUE!</v>
      </c>
      <c r="AO235" s="161" t="e">
        <f t="shared" ca="1" si="159"/>
        <v>#VALUE!</v>
      </c>
      <c r="AP235" s="161" t="e">
        <f t="shared" ca="1" si="150"/>
        <v>#VALUE!</v>
      </c>
      <c r="AQ235" s="155" t="e">
        <f t="shared" ca="1" si="138"/>
        <v>#VALUE!</v>
      </c>
      <c r="AR235" s="161">
        <f t="shared" ca="1" si="139"/>
        <v>0</v>
      </c>
      <c r="AS235" s="161" t="e">
        <f t="shared" ca="1" si="151"/>
        <v>#VALUE!</v>
      </c>
    </row>
    <row r="236" spans="1:45" ht="12.75" customHeight="1" outlineLevel="1" x14ac:dyDescent="0.3">
      <c r="A236" s="35" t="str">
        <f t="shared" si="152"/>
        <v/>
      </c>
      <c r="B236" s="35" t="str">
        <f t="shared" si="140"/>
        <v/>
      </c>
      <c r="C236" s="152" t="str">
        <f t="shared" si="141"/>
        <v/>
      </c>
      <c r="D236" s="153" t="str">
        <f t="shared" si="123"/>
        <v/>
      </c>
      <c r="E236" s="154" t="str">
        <f t="shared" si="153"/>
        <v/>
      </c>
      <c r="F236" s="154" t="str">
        <f t="shared" si="154"/>
        <v/>
      </c>
      <c r="G236" s="155" t="str">
        <f t="shared" si="155"/>
        <v/>
      </c>
      <c r="H236" s="156" t="str">
        <f t="shared" si="142"/>
        <v/>
      </c>
      <c r="I236" s="154" t="str">
        <f t="shared" si="156"/>
        <v/>
      </c>
      <c r="J236" s="157" t="str">
        <f t="shared" si="157"/>
        <v/>
      </c>
      <c r="K236" s="158" t="str">
        <f t="shared" si="124"/>
        <v/>
      </c>
      <c r="L236" s="159" t="str">
        <f t="shared" si="125"/>
        <v/>
      </c>
      <c r="M236" s="159" t="str">
        <f t="shared" si="126"/>
        <v/>
      </c>
      <c r="N236" s="159" t="str">
        <f t="shared" si="127"/>
        <v/>
      </c>
      <c r="O236" s="160" t="str">
        <f t="shared" si="128"/>
        <v/>
      </c>
      <c r="P236" s="161" t="str">
        <f t="shared" si="129"/>
        <v/>
      </c>
      <c r="Q236" s="161" t="str">
        <f t="shared" si="158"/>
        <v/>
      </c>
      <c r="R236" s="161"/>
      <c r="S236" s="161" t="str">
        <f t="shared" si="143"/>
        <v/>
      </c>
      <c r="T236" s="161" t="str">
        <f t="shared" si="130"/>
        <v/>
      </c>
      <c r="U236" s="161" t="str">
        <f t="shared" si="131"/>
        <v/>
      </c>
      <c r="V236" s="162" t="str">
        <f t="shared" si="144"/>
        <v/>
      </c>
      <c r="W236" s="157" t="str">
        <f t="shared" si="132"/>
        <v/>
      </c>
      <c r="X236" s="157" t="str">
        <f t="shared" si="133"/>
        <v/>
      </c>
      <c r="Y236" s="157"/>
      <c r="Z236" s="157">
        <f t="shared" si="134"/>
        <v>0</v>
      </c>
      <c r="AA236" s="161" t="str">
        <f t="shared" si="145"/>
        <v/>
      </c>
      <c r="AB236" s="161" t="str">
        <f t="shared" si="135"/>
        <v/>
      </c>
      <c r="AC236" s="163">
        <f t="shared" si="135"/>
        <v>0</v>
      </c>
      <c r="AD236" s="163" t="str">
        <f t="shared" si="135"/>
        <v/>
      </c>
      <c r="AE236" s="161" t="str">
        <f t="shared" si="136"/>
        <v/>
      </c>
      <c r="AF236" s="164">
        <f t="shared" si="146"/>
        <v>0</v>
      </c>
      <c r="AG236" s="165">
        <f t="shared" si="121"/>
        <v>0</v>
      </c>
      <c r="AH236" s="161">
        <f t="shared" si="122"/>
        <v>0</v>
      </c>
      <c r="AI236" s="33"/>
      <c r="AJ236" s="166">
        <f t="shared" si="147"/>
        <v>0</v>
      </c>
      <c r="AK236" s="167">
        <f t="shared" si="148"/>
        <v>0</v>
      </c>
      <c r="AL236" s="90"/>
      <c r="AM236" s="154" t="e">
        <f t="shared" si="149"/>
        <v>#VALUE!</v>
      </c>
      <c r="AN236" s="168" t="e">
        <f t="shared" si="137"/>
        <v>#VALUE!</v>
      </c>
      <c r="AO236" s="161" t="e">
        <f t="shared" ca="1" si="159"/>
        <v>#VALUE!</v>
      </c>
      <c r="AP236" s="161" t="e">
        <f t="shared" ca="1" si="150"/>
        <v>#VALUE!</v>
      </c>
      <c r="AQ236" s="155" t="e">
        <f t="shared" ca="1" si="138"/>
        <v>#VALUE!</v>
      </c>
      <c r="AR236" s="161">
        <f t="shared" ca="1" si="139"/>
        <v>0</v>
      </c>
      <c r="AS236" s="161" t="e">
        <f t="shared" ca="1" si="151"/>
        <v>#VALUE!</v>
      </c>
    </row>
    <row r="237" spans="1:45" ht="12.75" customHeight="1" outlineLevel="1" x14ac:dyDescent="0.3">
      <c r="A237" s="35" t="str">
        <f t="shared" si="152"/>
        <v/>
      </c>
      <c r="B237" s="35" t="str">
        <f t="shared" si="140"/>
        <v/>
      </c>
      <c r="C237" s="152" t="str">
        <f t="shared" si="141"/>
        <v/>
      </c>
      <c r="D237" s="153" t="str">
        <f t="shared" si="123"/>
        <v/>
      </c>
      <c r="E237" s="154" t="str">
        <f t="shared" si="153"/>
        <v/>
      </c>
      <c r="F237" s="154" t="str">
        <f t="shared" si="154"/>
        <v/>
      </c>
      <c r="G237" s="155" t="str">
        <f t="shared" si="155"/>
        <v/>
      </c>
      <c r="H237" s="156" t="str">
        <f t="shared" si="142"/>
        <v/>
      </c>
      <c r="I237" s="154" t="str">
        <f t="shared" si="156"/>
        <v/>
      </c>
      <c r="J237" s="157" t="str">
        <f t="shared" si="157"/>
        <v/>
      </c>
      <c r="K237" s="158" t="str">
        <f t="shared" si="124"/>
        <v/>
      </c>
      <c r="L237" s="159" t="str">
        <f t="shared" si="125"/>
        <v/>
      </c>
      <c r="M237" s="159" t="str">
        <f t="shared" si="126"/>
        <v/>
      </c>
      <c r="N237" s="159" t="str">
        <f t="shared" si="127"/>
        <v/>
      </c>
      <c r="O237" s="160" t="str">
        <f t="shared" si="128"/>
        <v/>
      </c>
      <c r="P237" s="161" t="str">
        <f t="shared" si="129"/>
        <v/>
      </c>
      <c r="Q237" s="161" t="str">
        <f t="shared" si="158"/>
        <v/>
      </c>
      <c r="R237" s="161"/>
      <c r="S237" s="161" t="str">
        <f t="shared" si="143"/>
        <v/>
      </c>
      <c r="T237" s="161" t="str">
        <f t="shared" si="130"/>
        <v/>
      </c>
      <c r="U237" s="161" t="str">
        <f t="shared" si="131"/>
        <v/>
      </c>
      <c r="V237" s="162" t="str">
        <f t="shared" si="144"/>
        <v/>
      </c>
      <c r="W237" s="157" t="str">
        <f t="shared" si="132"/>
        <v/>
      </c>
      <c r="X237" s="157" t="str">
        <f t="shared" si="133"/>
        <v/>
      </c>
      <c r="Y237" s="157"/>
      <c r="Z237" s="157">
        <f t="shared" si="134"/>
        <v>0</v>
      </c>
      <c r="AA237" s="161" t="str">
        <f t="shared" si="145"/>
        <v/>
      </c>
      <c r="AB237" s="161" t="str">
        <f t="shared" si="135"/>
        <v/>
      </c>
      <c r="AC237" s="163">
        <f t="shared" si="135"/>
        <v>0</v>
      </c>
      <c r="AD237" s="163" t="str">
        <f t="shared" si="135"/>
        <v/>
      </c>
      <c r="AE237" s="161" t="str">
        <f t="shared" si="136"/>
        <v/>
      </c>
      <c r="AF237" s="164">
        <f t="shared" si="146"/>
        <v>0</v>
      </c>
      <c r="AG237" s="165">
        <f t="shared" si="121"/>
        <v>0</v>
      </c>
      <c r="AH237" s="161">
        <f t="shared" si="122"/>
        <v>0</v>
      </c>
      <c r="AI237" s="33"/>
      <c r="AJ237" s="166">
        <f t="shared" si="147"/>
        <v>0</v>
      </c>
      <c r="AK237" s="167">
        <f t="shared" si="148"/>
        <v>0</v>
      </c>
      <c r="AL237" s="90"/>
      <c r="AM237" s="154" t="e">
        <f t="shared" si="149"/>
        <v>#VALUE!</v>
      </c>
      <c r="AN237" s="168" t="e">
        <f t="shared" si="137"/>
        <v>#VALUE!</v>
      </c>
      <c r="AO237" s="161" t="e">
        <f t="shared" ca="1" si="159"/>
        <v>#VALUE!</v>
      </c>
      <c r="AP237" s="161" t="e">
        <f t="shared" ca="1" si="150"/>
        <v>#VALUE!</v>
      </c>
      <c r="AQ237" s="155" t="e">
        <f t="shared" ca="1" si="138"/>
        <v>#VALUE!</v>
      </c>
      <c r="AR237" s="161">
        <f t="shared" ca="1" si="139"/>
        <v>0</v>
      </c>
      <c r="AS237" s="161" t="e">
        <f t="shared" ca="1" si="151"/>
        <v>#VALUE!</v>
      </c>
    </row>
    <row r="238" spans="1:45" ht="12.75" customHeight="1" outlineLevel="1" x14ac:dyDescent="0.3">
      <c r="A238" s="35" t="str">
        <f t="shared" si="152"/>
        <v/>
      </c>
      <c r="B238" s="35" t="str">
        <f t="shared" si="140"/>
        <v/>
      </c>
      <c r="C238" s="152" t="str">
        <f t="shared" si="141"/>
        <v/>
      </c>
      <c r="D238" s="153" t="str">
        <f t="shared" si="123"/>
        <v/>
      </c>
      <c r="E238" s="154" t="str">
        <f t="shared" si="153"/>
        <v/>
      </c>
      <c r="F238" s="154" t="str">
        <f t="shared" si="154"/>
        <v/>
      </c>
      <c r="G238" s="155" t="str">
        <f t="shared" si="155"/>
        <v/>
      </c>
      <c r="H238" s="156" t="str">
        <f t="shared" si="142"/>
        <v/>
      </c>
      <c r="I238" s="154" t="str">
        <f t="shared" si="156"/>
        <v/>
      </c>
      <c r="J238" s="157" t="str">
        <f t="shared" si="157"/>
        <v/>
      </c>
      <c r="K238" s="158" t="str">
        <f t="shared" si="124"/>
        <v/>
      </c>
      <c r="L238" s="159" t="str">
        <f t="shared" si="125"/>
        <v/>
      </c>
      <c r="M238" s="159" t="str">
        <f t="shared" si="126"/>
        <v/>
      </c>
      <c r="N238" s="159" t="str">
        <f t="shared" si="127"/>
        <v/>
      </c>
      <c r="O238" s="160" t="str">
        <f t="shared" si="128"/>
        <v/>
      </c>
      <c r="P238" s="161" t="str">
        <f t="shared" si="129"/>
        <v/>
      </c>
      <c r="Q238" s="161" t="str">
        <f t="shared" si="158"/>
        <v/>
      </c>
      <c r="R238" s="161"/>
      <c r="S238" s="161" t="str">
        <f t="shared" si="143"/>
        <v/>
      </c>
      <c r="T238" s="161" t="str">
        <f t="shared" si="130"/>
        <v/>
      </c>
      <c r="U238" s="161" t="str">
        <f t="shared" si="131"/>
        <v/>
      </c>
      <c r="V238" s="162" t="str">
        <f t="shared" si="144"/>
        <v/>
      </c>
      <c r="W238" s="157" t="str">
        <f t="shared" si="132"/>
        <v/>
      </c>
      <c r="X238" s="157" t="str">
        <f t="shared" si="133"/>
        <v/>
      </c>
      <c r="Y238" s="157"/>
      <c r="Z238" s="157">
        <f t="shared" si="134"/>
        <v>0</v>
      </c>
      <c r="AA238" s="161" t="str">
        <f t="shared" si="145"/>
        <v/>
      </c>
      <c r="AB238" s="161" t="str">
        <f t="shared" si="135"/>
        <v/>
      </c>
      <c r="AC238" s="163">
        <f t="shared" si="135"/>
        <v>0</v>
      </c>
      <c r="AD238" s="163" t="str">
        <f t="shared" si="135"/>
        <v/>
      </c>
      <c r="AE238" s="161" t="str">
        <f t="shared" si="136"/>
        <v/>
      </c>
      <c r="AF238" s="164">
        <f t="shared" si="146"/>
        <v>0</v>
      </c>
      <c r="AG238" s="165">
        <f t="shared" ref="AG238:AG272" si="160">+IF(C238="",0,C238)</f>
        <v>0</v>
      </c>
      <c r="AH238" s="161">
        <f t="shared" ref="AH238:AH272" si="161">+IF(AE238="",0,AE238)</f>
        <v>0</v>
      </c>
      <c r="AI238" s="33"/>
      <c r="AJ238" s="166">
        <f t="shared" si="147"/>
        <v>0</v>
      </c>
      <c r="AK238" s="167">
        <f t="shared" si="148"/>
        <v>0</v>
      </c>
      <c r="AL238" s="90"/>
      <c r="AM238" s="154" t="e">
        <f t="shared" si="149"/>
        <v>#VALUE!</v>
      </c>
      <c r="AN238" s="168" t="e">
        <f t="shared" si="137"/>
        <v>#VALUE!</v>
      </c>
      <c r="AO238" s="161" t="e">
        <f t="shared" ca="1" si="159"/>
        <v>#VALUE!</v>
      </c>
      <c r="AP238" s="161" t="e">
        <f t="shared" ca="1" si="150"/>
        <v>#VALUE!</v>
      </c>
      <c r="AQ238" s="155" t="e">
        <f t="shared" ca="1" si="138"/>
        <v>#VALUE!</v>
      </c>
      <c r="AR238" s="161">
        <f t="shared" ca="1" si="139"/>
        <v>0</v>
      </c>
      <c r="AS238" s="161" t="e">
        <f t="shared" ca="1" si="151"/>
        <v>#VALUE!</v>
      </c>
    </row>
    <row r="239" spans="1:45" ht="12.75" customHeight="1" outlineLevel="1" x14ac:dyDescent="0.3">
      <c r="A239" s="35" t="str">
        <f t="shared" si="152"/>
        <v/>
      </c>
      <c r="B239" s="35" t="str">
        <f t="shared" si="140"/>
        <v/>
      </c>
      <c r="C239" s="152" t="str">
        <f t="shared" si="141"/>
        <v/>
      </c>
      <c r="D239" s="153" t="str">
        <f t="shared" si="123"/>
        <v/>
      </c>
      <c r="E239" s="154" t="str">
        <f t="shared" si="153"/>
        <v/>
      </c>
      <c r="F239" s="154" t="str">
        <f t="shared" si="154"/>
        <v/>
      </c>
      <c r="G239" s="155" t="str">
        <f t="shared" si="155"/>
        <v/>
      </c>
      <c r="H239" s="156" t="str">
        <f t="shared" si="142"/>
        <v/>
      </c>
      <c r="I239" s="154" t="str">
        <f t="shared" si="156"/>
        <v/>
      </c>
      <c r="J239" s="157" t="str">
        <f t="shared" si="157"/>
        <v/>
      </c>
      <c r="K239" s="158" t="str">
        <f t="shared" si="124"/>
        <v/>
      </c>
      <c r="L239" s="159" t="str">
        <f t="shared" si="125"/>
        <v/>
      </c>
      <c r="M239" s="159" t="str">
        <f t="shared" si="126"/>
        <v/>
      </c>
      <c r="N239" s="159" t="str">
        <f t="shared" si="127"/>
        <v/>
      </c>
      <c r="O239" s="160" t="str">
        <f t="shared" si="128"/>
        <v/>
      </c>
      <c r="P239" s="161" t="str">
        <f t="shared" si="129"/>
        <v/>
      </c>
      <c r="Q239" s="161" t="str">
        <f t="shared" si="158"/>
        <v/>
      </c>
      <c r="R239" s="161"/>
      <c r="S239" s="161" t="str">
        <f t="shared" si="143"/>
        <v/>
      </c>
      <c r="T239" s="161" t="str">
        <f t="shared" si="130"/>
        <v/>
      </c>
      <c r="U239" s="161" t="str">
        <f t="shared" si="131"/>
        <v/>
      </c>
      <c r="V239" s="162" t="str">
        <f t="shared" si="144"/>
        <v/>
      </c>
      <c r="W239" s="157" t="str">
        <f t="shared" si="132"/>
        <v/>
      </c>
      <c r="X239" s="157" t="str">
        <f t="shared" si="133"/>
        <v/>
      </c>
      <c r="Y239" s="157"/>
      <c r="Z239" s="157">
        <f t="shared" si="134"/>
        <v>0</v>
      </c>
      <c r="AA239" s="161" t="str">
        <f t="shared" si="145"/>
        <v/>
      </c>
      <c r="AB239" s="161" t="str">
        <f t="shared" si="135"/>
        <v/>
      </c>
      <c r="AC239" s="163">
        <f t="shared" si="135"/>
        <v>0</v>
      </c>
      <c r="AD239" s="163" t="str">
        <f t="shared" si="135"/>
        <v/>
      </c>
      <c r="AE239" s="161" t="str">
        <f t="shared" si="136"/>
        <v/>
      </c>
      <c r="AF239" s="164">
        <f t="shared" si="146"/>
        <v>0</v>
      </c>
      <c r="AG239" s="165">
        <f t="shared" si="160"/>
        <v>0</v>
      </c>
      <c r="AH239" s="161">
        <f t="shared" si="161"/>
        <v>0</v>
      </c>
      <c r="AI239" s="33"/>
      <c r="AJ239" s="166">
        <f t="shared" si="147"/>
        <v>0</v>
      </c>
      <c r="AK239" s="167">
        <f t="shared" si="148"/>
        <v>0</v>
      </c>
      <c r="AL239" s="90"/>
      <c r="AM239" s="154" t="e">
        <f t="shared" si="149"/>
        <v>#VALUE!</v>
      </c>
      <c r="AN239" s="168" t="e">
        <f t="shared" si="137"/>
        <v>#VALUE!</v>
      </c>
      <c r="AO239" s="161" t="e">
        <f t="shared" ca="1" si="159"/>
        <v>#VALUE!</v>
      </c>
      <c r="AP239" s="161" t="e">
        <f t="shared" ca="1" si="150"/>
        <v>#VALUE!</v>
      </c>
      <c r="AQ239" s="155" t="e">
        <f t="shared" ca="1" si="138"/>
        <v>#VALUE!</v>
      </c>
      <c r="AR239" s="161">
        <f t="shared" ca="1" si="139"/>
        <v>0</v>
      </c>
      <c r="AS239" s="161" t="e">
        <f t="shared" ca="1" si="151"/>
        <v>#VALUE!</v>
      </c>
    </row>
    <row r="240" spans="1:45" ht="12.75" customHeight="1" outlineLevel="1" x14ac:dyDescent="0.3">
      <c r="A240" s="35" t="str">
        <f t="shared" si="152"/>
        <v/>
      </c>
      <c r="B240" s="35" t="str">
        <f t="shared" si="140"/>
        <v/>
      </c>
      <c r="C240" s="152" t="str">
        <f t="shared" si="141"/>
        <v/>
      </c>
      <c r="D240" s="153" t="str">
        <f t="shared" si="123"/>
        <v/>
      </c>
      <c r="E240" s="154" t="str">
        <f t="shared" si="153"/>
        <v/>
      </c>
      <c r="F240" s="154" t="str">
        <f t="shared" si="154"/>
        <v/>
      </c>
      <c r="G240" s="155" t="str">
        <f t="shared" si="155"/>
        <v/>
      </c>
      <c r="H240" s="156" t="str">
        <f t="shared" si="142"/>
        <v/>
      </c>
      <c r="I240" s="154" t="str">
        <f t="shared" si="156"/>
        <v/>
      </c>
      <c r="J240" s="157" t="str">
        <f t="shared" si="157"/>
        <v/>
      </c>
      <c r="K240" s="158" t="str">
        <f t="shared" si="124"/>
        <v/>
      </c>
      <c r="L240" s="159" t="str">
        <f t="shared" si="125"/>
        <v/>
      </c>
      <c r="M240" s="159" t="str">
        <f t="shared" si="126"/>
        <v/>
      </c>
      <c r="N240" s="159" t="str">
        <f t="shared" si="127"/>
        <v/>
      </c>
      <c r="O240" s="160" t="str">
        <f t="shared" si="128"/>
        <v/>
      </c>
      <c r="P240" s="161" t="str">
        <f t="shared" si="129"/>
        <v/>
      </c>
      <c r="Q240" s="161" t="str">
        <f t="shared" si="158"/>
        <v/>
      </c>
      <c r="R240" s="161"/>
      <c r="S240" s="161" t="str">
        <f t="shared" si="143"/>
        <v/>
      </c>
      <c r="T240" s="161" t="str">
        <f t="shared" si="130"/>
        <v/>
      </c>
      <c r="U240" s="161" t="str">
        <f t="shared" si="131"/>
        <v/>
      </c>
      <c r="V240" s="162" t="str">
        <f t="shared" si="144"/>
        <v/>
      </c>
      <c r="W240" s="157" t="str">
        <f t="shared" si="132"/>
        <v/>
      </c>
      <c r="X240" s="157" t="str">
        <f t="shared" si="133"/>
        <v/>
      </c>
      <c r="Y240" s="157"/>
      <c r="Z240" s="157">
        <f t="shared" si="134"/>
        <v>0</v>
      </c>
      <c r="AA240" s="161" t="str">
        <f t="shared" si="145"/>
        <v/>
      </c>
      <c r="AB240" s="161" t="str">
        <f t="shared" si="135"/>
        <v/>
      </c>
      <c r="AC240" s="163">
        <f t="shared" si="135"/>
        <v>0</v>
      </c>
      <c r="AD240" s="163" t="str">
        <f t="shared" si="135"/>
        <v/>
      </c>
      <c r="AE240" s="161" t="str">
        <f t="shared" si="136"/>
        <v/>
      </c>
      <c r="AF240" s="164">
        <f t="shared" si="146"/>
        <v>0</v>
      </c>
      <c r="AG240" s="165">
        <f t="shared" si="160"/>
        <v>0</v>
      </c>
      <c r="AH240" s="161">
        <f t="shared" si="161"/>
        <v>0</v>
      </c>
      <c r="AI240" s="33"/>
      <c r="AJ240" s="166">
        <f t="shared" si="147"/>
        <v>0</v>
      </c>
      <c r="AK240" s="167">
        <f t="shared" si="148"/>
        <v>0</v>
      </c>
      <c r="AL240" s="90"/>
      <c r="AM240" s="154" t="e">
        <f t="shared" si="149"/>
        <v>#VALUE!</v>
      </c>
      <c r="AN240" s="168" t="e">
        <f t="shared" si="137"/>
        <v>#VALUE!</v>
      </c>
      <c r="AO240" s="161" t="e">
        <f t="shared" ca="1" si="159"/>
        <v>#VALUE!</v>
      </c>
      <c r="AP240" s="161" t="e">
        <f t="shared" ca="1" si="150"/>
        <v>#VALUE!</v>
      </c>
      <c r="AQ240" s="155" t="e">
        <f t="shared" ca="1" si="138"/>
        <v>#VALUE!</v>
      </c>
      <c r="AR240" s="161">
        <f t="shared" ca="1" si="139"/>
        <v>0</v>
      </c>
      <c r="AS240" s="161" t="e">
        <f t="shared" ca="1" si="151"/>
        <v>#VALUE!</v>
      </c>
    </row>
    <row r="241" spans="1:45" ht="12.75" customHeight="1" outlineLevel="1" x14ac:dyDescent="0.3">
      <c r="A241" s="35" t="str">
        <f t="shared" si="152"/>
        <v/>
      </c>
      <c r="B241" s="35" t="str">
        <f t="shared" si="140"/>
        <v/>
      </c>
      <c r="C241" s="152" t="str">
        <f t="shared" si="141"/>
        <v/>
      </c>
      <c r="D241" s="153" t="str">
        <f t="shared" si="123"/>
        <v/>
      </c>
      <c r="E241" s="154" t="str">
        <f t="shared" si="153"/>
        <v/>
      </c>
      <c r="F241" s="154" t="str">
        <f t="shared" si="154"/>
        <v/>
      </c>
      <c r="G241" s="155" t="str">
        <f t="shared" si="155"/>
        <v/>
      </c>
      <c r="H241" s="156" t="str">
        <f t="shared" si="142"/>
        <v/>
      </c>
      <c r="I241" s="154" t="str">
        <f t="shared" si="156"/>
        <v/>
      </c>
      <c r="J241" s="157" t="str">
        <f t="shared" si="157"/>
        <v/>
      </c>
      <c r="K241" s="158" t="str">
        <f t="shared" si="124"/>
        <v/>
      </c>
      <c r="L241" s="159" t="str">
        <f t="shared" si="125"/>
        <v/>
      </c>
      <c r="M241" s="159" t="str">
        <f t="shared" si="126"/>
        <v/>
      </c>
      <c r="N241" s="159" t="str">
        <f t="shared" si="127"/>
        <v/>
      </c>
      <c r="O241" s="160" t="str">
        <f t="shared" si="128"/>
        <v/>
      </c>
      <c r="P241" s="161" t="str">
        <f t="shared" si="129"/>
        <v/>
      </c>
      <c r="Q241" s="161" t="str">
        <f t="shared" si="158"/>
        <v/>
      </c>
      <c r="R241" s="161"/>
      <c r="S241" s="161" t="str">
        <f t="shared" si="143"/>
        <v/>
      </c>
      <c r="T241" s="161" t="str">
        <f t="shared" si="130"/>
        <v/>
      </c>
      <c r="U241" s="161" t="str">
        <f t="shared" si="131"/>
        <v/>
      </c>
      <c r="V241" s="162" t="str">
        <f t="shared" si="144"/>
        <v/>
      </c>
      <c r="W241" s="157" t="str">
        <f t="shared" si="132"/>
        <v/>
      </c>
      <c r="X241" s="157" t="str">
        <f t="shared" si="133"/>
        <v/>
      </c>
      <c r="Y241" s="157"/>
      <c r="Z241" s="157">
        <f t="shared" si="134"/>
        <v>0</v>
      </c>
      <c r="AA241" s="161" t="str">
        <f t="shared" si="145"/>
        <v/>
      </c>
      <c r="AB241" s="161" t="str">
        <f t="shared" si="135"/>
        <v/>
      </c>
      <c r="AC241" s="163">
        <f t="shared" si="135"/>
        <v>0</v>
      </c>
      <c r="AD241" s="163" t="str">
        <f t="shared" si="135"/>
        <v/>
      </c>
      <c r="AE241" s="161" t="str">
        <f t="shared" si="136"/>
        <v/>
      </c>
      <c r="AF241" s="164">
        <f t="shared" si="146"/>
        <v>0</v>
      </c>
      <c r="AG241" s="165">
        <f t="shared" si="160"/>
        <v>0</v>
      </c>
      <c r="AH241" s="161">
        <f t="shared" si="161"/>
        <v>0</v>
      </c>
      <c r="AI241" s="33"/>
      <c r="AJ241" s="166">
        <f t="shared" si="147"/>
        <v>0</v>
      </c>
      <c r="AK241" s="167">
        <f t="shared" si="148"/>
        <v>0</v>
      </c>
      <c r="AL241" s="90"/>
      <c r="AM241" s="154" t="e">
        <f t="shared" si="149"/>
        <v>#VALUE!</v>
      </c>
      <c r="AN241" s="168" t="e">
        <f t="shared" si="137"/>
        <v>#VALUE!</v>
      </c>
      <c r="AO241" s="161" t="e">
        <f t="shared" ca="1" si="159"/>
        <v>#VALUE!</v>
      </c>
      <c r="AP241" s="161" t="e">
        <f t="shared" ca="1" si="150"/>
        <v>#VALUE!</v>
      </c>
      <c r="AQ241" s="155" t="e">
        <f t="shared" ca="1" si="138"/>
        <v>#VALUE!</v>
      </c>
      <c r="AR241" s="161">
        <f t="shared" ca="1" si="139"/>
        <v>0</v>
      </c>
      <c r="AS241" s="161" t="e">
        <f t="shared" ca="1" si="151"/>
        <v>#VALUE!</v>
      </c>
    </row>
    <row r="242" spans="1:45" ht="12.75" customHeight="1" outlineLevel="1" x14ac:dyDescent="0.3">
      <c r="A242" s="35" t="str">
        <f t="shared" si="152"/>
        <v/>
      </c>
      <c r="B242" s="35" t="str">
        <f t="shared" si="140"/>
        <v/>
      </c>
      <c r="C242" s="152" t="str">
        <f t="shared" si="141"/>
        <v/>
      </c>
      <c r="D242" s="153" t="str">
        <f t="shared" si="123"/>
        <v/>
      </c>
      <c r="E242" s="154" t="str">
        <f t="shared" si="153"/>
        <v/>
      </c>
      <c r="F242" s="154" t="str">
        <f t="shared" si="154"/>
        <v/>
      </c>
      <c r="G242" s="155" t="str">
        <f t="shared" si="155"/>
        <v/>
      </c>
      <c r="H242" s="156" t="str">
        <f t="shared" si="142"/>
        <v/>
      </c>
      <c r="I242" s="154" t="str">
        <f t="shared" si="156"/>
        <v/>
      </c>
      <c r="J242" s="157" t="str">
        <f t="shared" si="157"/>
        <v/>
      </c>
      <c r="K242" s="158" t="str">
        <f t="shared" si="124"/>
        <v/>
      </c>
      <c r="L242" s="159" t="str">
        <f t="shared" si="125"/>
        <v/>
      </c>
      <c r="M242" s="159" t="str">
        <f t="shared" si="126"/>
        <v/>
      </c>
      <c r="N242" s="159" t="str">
        <f t="shared" si="127"/>
        <v/>
      </c>
      <c r="O242" s="160" t="str">
        <f t="shared" si="128"/>
        <v/>
      </c>
      <c r="P242" s="161" t="str">
        <f t="shared" si="129"/>
        <v/>
      </c>
      <c r="Q242" s="161" t="str">
        <f t="shared" si="158"/>
        <v/>
      </c>
      <c r="R242" s="161"/>
      <c r="S242" s="161" t="str">
        <f t="shared" si="143"/>
        <v/>
      </c>
      <c r="T242" s="161" t="str">
        <f t="shared" si="130"/>
        <v/>
      </c>
      <c r="U242" s="161" t="str">
        <f t="shared" si="131"/>
        <v/>
      </c>
      <c r="V242" s="162" t="str">
        <f t="shared" si="144"/>
        <v/>
      </c>
      <c r="W242" s="157" t="str">
        <f t="shared" si="132"/>
        <v/>
      </c>
      <c r="X242" s="157" t="str">
        <f t="shared" si="133"/>
        <v/>
      </c>
      <c r="Y242" s="157"/>
      <c r="Z242" s="157">
        <f t="shared" si="134"/>
        <v>0</v>
      </c>
      <c r="AA242" s="161" t="str">
        <f t="shared" si="145"/>
        <v/>
      </c>
      <c r="AB242" s="161" t="str">
        <f t="shared" si="135"/>
        <v/>
      </c>
      <c r="AC242" s="163">
        <f t="shared" si="135"/>
        <v>0</v>
      </c>
      <c r="AD242" s="163" t="str">
        <f t="shared" si="135"/>
        <v/>
      </c>
      <c r="AE242" s="161" t="str">
        <f t="shared" si="136"/>
        <v/>
      </c>
      <c r="AF242" s="164">
        <f t="shared" si="146"/>
        <v>0</v>
      </c>
      <c r="AG242" s="165">
        <f t="shared" si="160"/>
        <v>0</v>
      </c>
      <c r="AH242" s="161">
        <f t="shared" si="161"/>
        <v>0</v>
      </c>
      <c r="AI242" s="33"/>
      <c r="AJ242" s="166">
        <f t="shared" si="147"/>
        <v>0</v>
      </c>
      <c r="AK242" s="167">
        <f t="shared" si="148"/>
        <v>0</v>
      </c>
      <c r="AL242" s="90"/>
      <c r="AM242" s="154" t="e">
        <f t="shared" si="149"/>
        <v>#VALUE!</v>
      </c>
      <c r="AN242" s="168" t="e">
        <f t="shared" si="137"/>
        <v>#VALUE!</v>
      </c>
      <c r="AO242" s="161" t="e">
        <f t="shared" ca="1" si="159"/>
        <v>#VALUE!</v>
      </c>
      <c r="AP242" s="161" t="e">
        <f t="shared" ca="1" si="150"/>
        <v>#VALUE!</v>
      </c>
      <c r="AQ242" s="155" t="e">
        <f t="shared" ca="1" si="138"/>
        <v>#VALUE!</v>
      </c>
      <c r="AR242" s="161">
        <f t="shared" ca="1" si="139"/>
        <v>0</v>
      </c>
      <c r="AS242" s="161" t="e">
        <f t="shared" ca="1" si="151"/>
        <v>#VALUE!</v>
      </c>
    </row>
    <row r="243" spans="1:45" ht="12.75" customHeight="1" outlineLevel="1" x14ac:dyDescent="0.3">
      <c r="A243" s="35" t="str">
        <f t="shared" si="152"/>
        <v/>
      </c>
      <c r="B243" s="35" t="str">
        <f t="shared" si="140"/>
        <v/>
      </c>
      <c r="C243" s="152" t="str">
        <f t="shared" si="141"/>
        <v/>
      </c>
      <c r="D243" s="153" t="str">
        <f t="shared" si="123"/>
        <v/>
      </c>
      <c r="E243" s="154" t="str">
        <f t="shared" si="153"/>
        <v/>
      </c>
      <c r="F243" s="154" t="str">
        <f t="shared" si="154"/>
        <v/>
      </c>
      <c r="G243" s="155" t="str">
        <f t="shared" si="155"/>
        <v/>
      </c>
      <c r="H243" s="156" t="str">
        <f t="shared" si="142"/>
        <v/>
      </c>
      <c r="I243" s="154" t="str">
        <f t="shared" si="156"/>
        <v/>
      </c>
      <c r="J243" s="157" t="str">
        <f t="shared" si="157"/>
        <v/>
      </c>
      <c r="K243" s="158" t="str">
        <f t="shared" si="124"/>
        <v/>
      </c>
      <c r="L243" s="159" t="str">
        <f t="shared" si="125"/>
        <v/>
      </c>
      <c r="M243" s="159" t="str">
        <f t="shared" si="126"/>
        <v/>
      </c>
      <c r="N243" s="159" t="str">
        <f t="shared" si="127"/>
        <v/>
      </c>
      <c r="O243" s="160" t="str">
        <f t="shared" si="128"/>
        <v/>
      </c>
      <c r="P243" s="161" t="str">
        <f t="shared" si="129"/>
        <v/>
      </c>
      <c r="Q243" s="161" t="str">
        <f t="shared" si="158"/>
        <v/>
      </c>
      <c r="R243" s="161"/>
      <c r="S243" s="161" t="str">
        <f t="shared" si="143"/>
        <v/>
      </c>
      <c r="T243" s="161" t="str">
        <f t="shared" si="130"/>
        <v/>
      </c>
      <c r="U243" s="161" t="str">
        <f t="shared" si="131"/>
        <v/>
      </c>
      <c r="V243" s="162" t="str">
        <f t="shared" si="144"/>
        <v/>
      </c>
      <c r="W243" s="157" t="str">
        <f t="shared" si="132"/>
        <v/>
      </c>
      <c r="X243" s="157" t="str">
        <f t="shared" si="133"/>
        <v/>
      </c>
      <c r="Y243" s="157"/>
      <c r="Z243" s="157">
        <f t="shared" si="134"/>
        <v>0</v>
      </c>
      <c r="AA243" s="161" t="str">
        <f t="shared" si="145"/>
        <v/>
      </c>
      <c r="AB243" s="161" t="str">
        <f t="shared" si="135"/>
        <v/>
      </c>
      <c r="AC243" s="163">
        <f t="shared" si="135"/>
        <v>0</v>
      </c>
      <c r="AD243" s="163" t="str">
        <f t="shared" si="135"/>
        <v/>
      </c>
      <c r="AE243" s="161" t="str">
        <f t="shared" si="136"/>
        <v/>
      </c>
      <c r="AF243" s="164">
        <f t="shared" si="146"/>
        <v>0</v>
      </c>
      <c r="AG243" s="165">
        <f t="shared" si="160"/>
        <v>0</v>
      </c>
      <c r="AH243" s="161">
        <f t="shared" si="161"/>
        <v>0</v>
      </c>
      <c r="AI243" s="33"/>
      <c r="AJ243" s="166">
        <f t="shared" si="147"/>
        <v>0</v>
      </c>
      <c r="AK243" s="167">
        <f t="shared" si="148"/>
        <v>0</v>
      </c>
      <c r="AL243" s="90"/>
      <c r="AM243" s="154" t="e">
        <f t="shared" si="149"/>
        <v>#VALUE!</v>
      </c>
      <c r="AN243" s="168" t="e">
        <f t="shared" si="137"/>
        <v>#VALUE!</v>
      </c>
      <c r="AO243" s="161" t="e">
        <f t="shared" ca="1" si="159"/>
        <v>#VALUE!</v>
      </c>
      <c r="AP243" s="161" t="e">
        <f t="shared" ca="1" si="150"/>
        <v>#VALUE!</v>
      </c>
      <c r="AQ243" s="155" t="e">
        <f t="shared" ca="1" si="138"/>
        <v>#VALUE!</v>
      </c>
      <c r="AR243" s="161">
        <f t="shared" ca="1" si="139"/>
        <v>0</v>
      </c>
      <c r="AS243" s="161" t="e">
        <f t="shared" ca="1" si="151"/>
        <v>#VALUE!</v>
      </c>
    </row>
    <row r="244" spans="1:45" ht="12.75" customHeight="1" outlineLevel="1" x14ac:dyDescent="0.3">
      <c r="A244" s="35" t="str">
        <f t="shared" si="152"/>
        <v/>
      </c>
      <c r="B244" s="35" t="str">
        <f t="shared" si="140"/>
        <v/>
      </c>
      <c r="C244" s="152" t="str">
        <f t="shared" si="141"/>
        <v/>
      </c>
      <c r="D244" s="153" t="str">
        <f t="shared" si="123"/>
        <v/>
      </c>
      <c r="E244" s="154" t="str">
        <f t="shared" si="153"/>
        <v/>
      </c>
      <c r="F244" s="154" t="str">
        <f t="shared" si="154"/>
        <v/>
      </c>
      <c r="G244" s="155" t="str">
        <f t="shared" si="155"/>
        <v/>
      </c>
      <c r="H244" s="156" t="str">
        <f t="shared" si="142"/>
        <v/>
      </c>
      <c r="I244" s="154" t="str">
        <f t="shared" si="156"/>
        <v/>
      </c>
      <c r="J244" s="157" t="str">
        <f t="shared" si="157"/>
        <v/>
      </c>
      <c r="K244" s="158" t="str">
        <f t="shared" si="124"/>
        <v/>
      </c>
      <c r="L244" s="159" t="str">
        <f t="shared" si="125"/>
        <v/>
      </c>
      <c r="M244" s="159" t="str">
        <f t="shared" si="126"/>
        <v/>
      </c>
      <c r="N244" s="159" t="str">
        <f t="shared" si="127"/>
        <v/>
      </c>
      <c r="O244" s="160" t="str">
        <f t="shared" si="128"/>
        <v/>
      </c>
      <c r="P244" s="161" t="str">
        <f t="shared" si="129"/>
        <v/>
      </c>
      <c r="Q244" s="161" t="str">
        <f t="shared" si="158"/>
        <v/>
      </c>
      <c r="R244" s="161"/>
      <c r="S244" s="161" t="str">
        <f t="shared" si="143"/>
        <v/>
      </c>
      <c r="T244" s="161" t="str">
        <f t="shared" si="130"/>
        <v/>
      </c>
      <c r="U244" s="161" t="str">
        <f t="shared" si="131"/>
        <v/>
      </c>
      <c r="V244" s="162" t="str">
        <f t="shared" si="144"/>
        <v/>
      </c>
      <c r="W244" s="157" t="str">
        <f t="shared" si="132"/>
        <v/>
      </c>
      <c r="X244" s="157" t="str">
        <f t="shared" si="133"/>
        <v/>
      </c>
      <c r="Y244" s="157"/>
      <c r="Z244" s="157">
        <f t="shared" si="134"/>
        <v>0</v>
      </c>
      <c r="AA244" s="161" t="str">
        <f t="shared" si="145"/>
        <v/>
      </c>
      <c r="AB244" s="161" t="str">
        <f t="shared" si="135"/>
        <v/>
      </c>
      <c r="AC244" s="163">
        <f t="shared" si="135"/>
        <v>0</v>
      </c>
      <c r="AD244" s="163" t="str">
        <f t="shared" si="135"/>
        <v/>
      </c>
      <c r="AE244" s="161" t="str">
        <f t="shared" si="136"/>
        <v/>
      </c>
      <c r="AF244" s="164">
        <f t="shared" si="146"/>
        <v>0</v>
      </c>
      <c r="AG244" s="165">
        <f t="shared" si="160"/>
        <v>0</v>
      </c>
      <c r="AH244" s="161">
        <f t="shared" si="161"/>
        <v>0</v>
      </c>
      <c r="AI244" s="33"/>
      <c r="AJ244" s="166">
        <f t="shared" si="147"/>
        <v>0</v>
      </c>
      <c r="AK244" s="167">
        <f t="shared" si="148"/>
        <v>0</v>
      </c>
      <c r="AL244" s="90"/>
      <c r="AM244" s="154" t="e">
        <f t="shared" si="149"/>
        <v>#VALUE!</v>
      </c>
      <c r="AN244" s="168" t="e">
        <f t="shared" si="137"/>
        <v>#VALUE!</v>
      </c>
      <c r="AO244" s="161" t="e">
        <f t="shared" ca="1" si="159"/>
        <v>#VALUE!</v>
      </c>
      <c r="AP244" s="161" t="e">
        <f t="shared" ca="1" si="150"/>
        <v>#VALUE!</v>
      </c>
      <c r="AQ244" s="155" t="e">
        <f t="shared" ca="1" si="138"/>
        <v>#VALUE!</v>
      </c>
      <c r="AR244" s="161">
        <f t="shared" ca="1" si="139"/>
        <v>0</v>
      </c>
      <c r="AS244" s="161" t="e">
        <f t="shared" ca="1" si="151"/>
        <v>#VALUE!</v>
      </c>
    </row>
    <row r="245" spans="1:45" ht="12.75" customHeight="1" outlineLevel="1" x14ac:dyDescent="0.3">
      <c r="A245" s="35" t="str">
        <f t="shared" si="152"/>
        <v/>
      </c>
      <c r="B245" s="35" t="str">
        <f t="shared" si="140"/>
        <v/>
      </c>
      <c r="C245" s="152" t="str">
        <f t="shared" si="141"/>
        <v/>
      </c>
      <c r="D245" s="153" t="str">
        <f t="shared" si="123"/>
        <v/>
      </c>
      <c r="E245" s="154" t="str">
        <f t="shared" si="153"/>
        <v/>
      </c>
      <c r="F245" s="154" t="str">
        <f t="shared" si="154"/>
        <v/>
      </c>
      <c r="G245" s="155" t="str">
        <f t="shared" si="155"/>
        <v/>
      </c>
      <c r="H245" s="156" t="str">
        <f t="shared" si="142"/>
        <v/>
      </c>
      <c r="I245" s="154" t="str">
        <f t="shared" si="156"/>
        <v/>
      </c>
      <c r="J245" s="157" t="str">
        <f t="shared" si="157"/>
        <v/>
      </c>
      <c r="K245" s="158" t="str">
        <f t="shared" si="124"/>
        <v/>
      </c>
      <c r="L245" s="159" t="str">
        <f t="shared" si="125"/>
        <v/>
      </c>
      <c r="M245" s="159" t="str">
        <f t="shared" si="126"/>
        <v/>
      </c>
      <c r="N245" s="159" t="str">
        <f t="shared" si="127"/>
        <v/>
      </c>
      <c r="O245" s="160" t="str">
        <f t="shared" si="128"/>
        <v/>
      </c>
      <c r="P245" s="161" t="str">
        <f t="shared" si="129"/>
        <v/>
      </c>
      <c r="Q245" s="161" t="str">
        <f t="shared" si="158"/>
        <v/>
      </c>
      <c r="R245" s="161"/>
      <c r="S245" s="161" t="str">
        <f t="shared" si="143"/>
        <v/>
      </c>
      <c r="T245" s="161" t="str">
        <f t="shared" si="130"/>
        <v/>
      </c>
      <c r="U245" s="161" t="str">
        <f t="shared" si="131"/>
        <v/>
      </c>
      <c r="V245" s="162" t="str">
        <f t="shared" si="144"/>
        <v/>
      </c>
      <c r="W245" s="157" t="str">
        <f t="shared" si="132"/>
        <v/>
      </c>
      <c r="X245" s="157" t="str">
        <f t="shared" si="133"/>
        <v/>
      </c>
      <c r="Y245" s="157"/>
      <c r="Z245" s="157">
        <f t="shared" si="134"/>
        <v>0</v>
      </c>
      <c r="AA245" s="161" t="str">
        <f t="shared" si="145"/>
        <v/>
      </c>
      <c r="AB245" s="161" t="str">
        <f t="shared" si="135"/>
        <v/>
      </c>
      <c r="AC245" s="163">
        <f t="shared" si="135"/>
        <v>0</v>
      </c>
      <c r="AD245" s="163" t="str">
        <f t="shared" si="135"/>
        <v/>
      </c>
      <c r="AE245" s="161" t="str">
        <f t="shared" si="136"/>
        <v/>
      </c>
      <c r="AF245" s="164">
        <f t="shared" si="146"/>
        <v>0</v>
      </c>
      <c r="AG245" s="165">
        <f t="shared" si="160"/>
        <v>0</v>
      </c>
      <c r="AH245" s="161">
        <f t="shared" si="161"/>
        <v>0</v>
      </c>
      <c r="AI245" s="33"/>
      <c r="AJ245" s="166">
        <f t="shared" si="147"/>
        <v>0</v>
      </c>
      <c r="AK245" s="167">
        <f t="shared" si="148"/>
        <v>0</v>
      </c>
      <c r="AL245" s="90"/>
      <c r="AM245" s="154" t="e">
        <f t="shared" si="149"/>
        <v>#VALUE!</v>
      </c>
      <c r="AN245" s="168" t="e">
        <f t="shared" si="137"/>
        <v>#VALUE!</v>
      </c>
      <c r="AO245" s="161" t="e">
        <f t="shared" ca="1" si="159"/>
        <v>#VALUE!</v>
      </c>
      <c r="AP245" s="161" t="e">
        <f t="shared" ca="1" si="150"/>
        <v>#VALUE!</v>
      </c>
      <c r="AQ245" s="155" t="e">
        <f t="shared" ca="1" si="138"/>
        <v>#VALUE!</v>
      </c>
      <c r="AR245" s="161">
        <f t="shared" ca="1" si="139"/>
        <v>0</v>
      </c>
      <c r="AS245" s="161" t="e">
        <f t="shared" ca="1" si="151"/>
        <v>#VALUE!</v>
      </c>
    </row>
    <row r="246" spans="1:45" ht="12.75" customHeight="1" outlineLevel="1" x14ac:dyDescent="0.3">
      <c r="A246" s="35" t="str">
        <f t="shared" si="152"/>
        <v/>
      </c>
      <c r="B246" s="35" t="str">
        <f t="shared" si="140"/>
        <v/>
      </c>
      <c r="C246" s="152" t="str">
        <f t="shared" si="141"/>
        <v/>
      </c>
      <c r="D246" s="153" t="str">
        <f t="shared" si="123"/>
        <v/>
      </c>
      <c r="E246" s="154" t="str">
        <f t="shared" si="153"/>
        <v/>
      </c>
      <c r="F246" s="154" t="str">
        <f t="shared" si="154"/>
        <v/>
      </c>
      <c r="G246" s="155" t="str">
        <f t="shared" si="155"/>
        <v/>
      </c>
      <c r="H246" s="156" t="str">
        <f t="shared" si="142"/>
        <v/>
      </c>
      <c r="I246" s="154" t="str">
        <f t="shared" si="156"/>
        <v/>
      </c>
      <c r="J246" s="157" t="str">
        <f t="shared" si="157"/>
        <v/>
      </c>
      <c r="K246" s="158" t="str">
        <f t="shared" si="124"/>
        <v/>
      </c>
      <c r="L246" s="159" t="str">
        <f t="shared" si="125"/>
        <v/>
      </c>
      <c r="M246" s="159" t="str">
        <f t="shared" si="126"/>
        <v/>
      </c>
      <c r="N246" s="159" t="str">
        <f t="shared" si="127"/>
        <v/>
      </c>
      <c r="O246" s="160" t="str">
        <f t="shared" si="128"/>
        <v/>
      </c>
      <c r="P246" s="161" t="str">
        <f t="shared" si="129"/>
        <v/>
      </c>
      <c r="Q246" s="161" t="str">
        <f t="shared" si="158"/>
        <v/>
      </c>
      <c r="R246" s="161"/>
      <c r="S246" s="161" t="str">
        <f t="shared" si="143"/>
        <v/>
      </c>
      <c r="T246" s="161" t="str">
        <f t="shared" si="130"/>
        <v/>
      </c>
      <c r="U246" s="161" t="str">
        <f t="shared" si="131"/>
        <v/>
      </c>
      <c r="V246" s="162" t="str">
        <f t="shared" si="144"/>
        <v/>
      </c>
      <c r="W246" s="157" t="str">
        <f t="shared" si="132"/>
        <v/>
      </c>
      <c r="X246" s="157" t="str">
        <f t="shared" si="133"/>
        <v/>
      </c>
      <c r="Y246" s="157"/>
      <c r="Z246" s="157">
        <f t="shared" si="134"/>
        <v>0</v>
      </c>
      <c r="AA246" s="161" t="str">
        <f t="shared" si="145"/>
        <v/>
      </c>
      <c r="AB246" s="161" t="str">
        <f t="shared" si="135"/>
        <v/>
      </c>
      <c r="AC246" s="163">
        <f t="shared" si="135"/>
        <v>0</v>
      </c>
      <c r="AD246" s="163" t="str">
        <f t="shared" si="135"/>
        <v/>
      </c>
      <c r="AE246" s="161" t="str">
        <f t="shared" si="136"/>
        <v/>
      </c>
      <c r="AF246" s="164">
        <f t="shared" si="146"/>
        <v>0</v>
      </c>
      <c r="AG246" s="165">
        <f t="shared" si="160"/>
        <v>0</v>
      </c>
      <c r="AH246" s="161">
        <f t="shared" si="161"/>
        <v>0</v>
      </c>
      <c r="AI246" s="33"/>
      <c r="AJ246" s="166">
        <f t="shared" si="147"/>
        <v>0</v>
      </c>
      <c r="AK246" s="167">
        <f t="shared" si="148"/>
        <v>0</v>
      </c>
      <c r="AL246" s="90"/>
      <c r="AM246" s="154" t="e">
        <f t="shared" si="149"/>
        <v>#VALUE!</v>
      </c>
      <c r="AN246" s="168" t="e">
        <f t="shared" si="137"/>
        <v>#VALUE!</v>
      </c>
      <c r="AO246" s="161" t="e">
        <f t="shared" ca="1" si="159"/>
        <v>#VALUE!</v>
      </c>
      <c r="AP246" s="161" t="e">
        <f t="shared" ca="1" si="150"/>
        <v>#VALUE!</v>
      </c>
      <c r="AQ246" s="155" t="e">
        <f t="shared" ca="1" si="138"/>
        <v>#VALUE!</v>
      </c>
      <c r="AR246" s="161">
        <f t="shared" ca="1" si="139"/>
        <v>0</v>
      </c>
      <c r="AS246" s="161" t="e">
        <f t="shared" ca="1" si="151"/>
        <v>#VALUE!</v>
      </c>
    </row>
    <row r="247" spans="1:45" ht="12.75" customHeight="1" outlineLevel="1" x14ac:dyDescent="0.3">
      <c r="A247" s="35" t="str">
        <f t="shared" si="152"/>
        <v/>
      </c>
      <c r="B247" s="35" t="str">
        <f t="shared" si="140"/>
        <v/>
      </c>
      <c r="C247" s="152" t="str">
        <f t="shared" si="141"/>
        <v/>
      </c>
      <c r="D247" s="153" t="str">
        <f t="shared" si="123"/>
        <v/>
      </c>
      <c r="E247" s="154" t="str">
        <f t="shared" si="153"/>
        <v/>
      </c>
      <c r="F247" s="154" t="str">
        <f t="shared" si="154"/>
        <v/>
      </c>
      <c r="G247" s="155" t="str">
        <f t="shared" si="155"/>
        <v/>
      </c>
      <c r="H247" s="156" t="str">
        <f t="shared" si="142"/>
        <v/>
      </c>
      <c r="I247" s="154" t="str">
        <f t="shared" si="156"/>
        <v/>
      </c>
      <c r="J247" s="157" t="str">
        <f t="shared" si="157"/>
        <v/>
      </c>
      <c r="K247" s="158" t="str">
        <f t="shared" si="124"/>
        <v/>
      </c>
      <c r="L247" s="159" t="str">
        <f t="shared" si="125"/>
        <v/>
      </c>
      <c r="M247" s="159" t="str">
        <f t="shared" si="126"/>
        <v/>
      </c>
      <c r="N247" s="159" t="str">
        <f t="shared" si="127"/>
        <v/>
      </c>
      <c r="O247" s="160" t="str">
        <f t="shared" si="128"/>
        <v/>
      </c>
      <c r="P247" s="161" t="str">
        <f t="shared" si="129"/>
        <v/>
      </c>
      <c r="Q247" s="161" t="str">
        <f t="shared" si="158"/>
        <v/>
      </c>
      <c r="R247" s="161"/>
      <c r="S247" s="161" t="str">
        <f t="shared" si="143"/>
        <v/>
      </c>
      <c r="T247" s="161" t="str">
        <f t="shared" si="130"/>
        <v/>
      </c>
      <c r="U247" s="161" t="str">
        <f t="shared" si="131"/>
        <v/>
      </c>
      <c r="V247" s="162" t="str">
        <f t="shared" si="144"/>
        <v/>
      </c>
      <c r="W247" s="157" t="str">
        <f t="shared" si="132"/>
        <v/>
      </c>
      <c r="X247" s="157" t="str">
        <f t="shared" si="133"/>
        <v/>
      </c>
      <c r="Y247" s="157"/>
      <c r="Z247" s="157">
        <f t="shared" si="134"/>
        <v>0</v>
      </c>
      <c r="AA247" s="161" t="str">
        <f t="shared" si="145"/>
        <v/>
      </c>
      <c r="AB247" s="161" t="str">
        <f t="shared" si="135"/>
        <v/>
      </c>
      <c r="AC247" s="163">
        <f t="shared" si="135"/>
        <v>0</v>
      </c>
      <c r="AD247" s="163" t="str">
        <f t="shared" si="135"/>
        <v/>
      </c>
      <c r="AE247" s="161" t="str">
        <f t="shared" si="136"/>
        <v/>
      </c>
      <c r="AF247" s="164">
        <f t="shared" si="146"/>
        <v>0</v>
      </c>
      <c r="AG247" s="165">
        <f t="shared" si="160"/>
        <v>0</v>
      </c>
      <c r="AH247" s="161">
        <f t="shared" si="161"/>
        <v>0</v>
      </c>
      <c r="AI247" s="33"/>
      <c r="AJ247" s="166">
        <f t="shared" si="147"/>
        <v>0</v>
      </c>
      <c r="AK247" s="167">
        <f t="shared" si="148"/>
        <v>0</v>
      </c>
      <c r="AL247" s="90"/>
      <c r="AM247" s="154" t="e">
        <f t="shared" si="149"/>
        <v>#VALUE!</v>
      </c>
      <c r="AN247" s="168" t="e">
        <f t="shared" si="137"/>
        <v>#VALUE!</v>
      </c>
      <c r="AO247" s="161" t="e">
        <f t="shared" ca="1" si="159"/>
        <v>#VALUE!</v>
      </c>
      <c r="AP247" s="161" t="e">
        <f t="shared" ca="1" si="150"/>
        <v>#VALUE!</v>
      </c>
      <c r="AQ247" s="155" t="e">
        <f t="shared" ca="1" si="138"/>
        <v>#VALUE!</v>
      </c>
      <c r="AR247" s="161">
        <f t="shared" ca="1" si="139"/>
        <v>0</v>
      </c>
      <c r="AS247" s="161" t="e">
        <f t="shared" ca="1" si="151"/>
        <v>#VALUE!</v>
      </c>
    </row>
    <row r="248" spans="1:45" ht="12.75" customHeight="1" outlineLevel="1" x14ac:dyDescent="0.3">
      <c r="A248" s="35" t="str">
        <f t="shared" si="152"/>
        <v/>
      </c>
      <c r="B248" s="35" t="str">
        <f t="shared" si="140"/>
        <v/>
      </c>
      <c r="C248" s="152" t="str">
        <f t="shared" si="141"/>
        <v/>
      </c>
      <c r="D248" s="153" t="str">
        <f t="shared" si="123"/>
        <v/>
      </c>
      <c r="E248" s="154" t="str">
        <f t="shared" si="153"/>
        <v/>
      </c>
      <c r="F248" s="154" t="str">
        <f t="shared" si="154"/>
        <v/>
      </c>
      <c r="G248" s="155" t="str">
        <f t="shared" si="155"/>
        <v/>
      </c>
      <c r="H248" s="156" t="str">
        <f t="shared" si="142"/>
        <v/>
      </c>
      <c r="I248" s="154" t="str">
        <f t="shared" si="156"/>
        <v/>
      </c>
      <c r="J248" s="157" t="str">
        <f t="shared" si="157"/>
        <v/>
      </c>
      <c r="K248" s="158" t="str">
        <f t="shared" si="124"/>
        <v/>
      </c>
      <c r="L248" s="159" t="str">
        <f t="shared" si="125"/>
        <v/>
      </c>
      <c r="M248" s="159" t="str">
        <f t="shared" si="126"/>
        <v/>
      </c>
      <c r="N248" s="159" t="str">
        <f t="shared" si="127"/>
        <v/>
      </c>
      <c r="O248" s="160" t="str">
        <f t="shared" si="128"/>
        <v/>
      </c>
      <c r="P248" s="161" t="str">
        <f t="shared" si="129"/>
        <v/>
      </c>
      <c r="Q248" s="161" t="str">
        <f t="shared" si="158"/>
        <v/>
      </c>
      <c r="R248" s="161"/>
      <c r="S248" s="161" t="str">
        <f t="shared" si="143"/>
        <v/>
      </c>
      <c r="T248" s="161" t="str">
        <f t="shared" si="130"/>
        <v/>
      </c>
      <c r="U248" s="161" t="str">
        <f t="shared" si="131"/>
        <v/>
      </c>
      <c r="V248" s="162" t="str">
        <f t="shared" si="144"/>
        <v/>
      </c>
      <c r="W248" s="157" t="str">
        <f t="shared" si="132"/>
        <v/>
      </c>
      <c r="X248" s="157" t="str">
        <f t="shared" si="133"/>
        <v/>
      </c>
      <c r="Y248" s="157"/>
      <c r="Z248" s="157">
        <f t="shared" si="134"/>
        <v>0</v>
      </c>
      <c r="AA248" s="161" t="str">
        <f t="shared" si="145"/>
        <v/>
      </c>
      <c r="AB248" s="161" t="str">
        <f t="shared" si="135"/>
        <v/>
      </c>
      <c r="AC248" s="163">
        <f t="shared" si="135"/>
        <v>0</v>
      </c>
      <c r="AD248" s="163" t="str">
        <f t="shared" si="135"/>
        <v/>
      </c>
      <c r="AE248" s="161" t="str">
        <f t="shared" si="136"/>
        <v/>
      </c>
      <c r="AF248" s="164">
        <f t="shared" si="146"/>
        <v>0</v>
      </c>
      <c r="AG248" s="165">
        <f t="shared" si="160"/>
        <v>0</v>
      </c>
      <c r="AH248" s="161">
        <f t="shared" si="161"/>
        <v>0</v>
      </c>
      <c r="AI248" s="33"/>
      <c r="AJ248" s="166">
        <f t="shared" si="147"/>
        <v>0</v>
      </c>
      <c r="AK248" s="167">
        <f t="shared" si="148"/>
        <v>0</v>
      </c>
      <c r="AL248" s="90"/>
      <c r="AM248" s="154" t="e">
        <f t="shared" si="149"/>
        <v>#VALUE!</v>
      </c>
      <c r="AN248" s="168" t="e">
        <f t="shared" si="137"/>
        <v>#VALUE!</v>
      </c>
      <c r="AO248" s="161" t="e">
        <f t="shared" ca="1" si="159"/>
        <v>#VALUE!</v>
      </c>
      <c r="AP248" s="161" t="e">
        <f t="shared" ca="1" si="150"/>
        <v>#VALUE!</v>
      </c>
      <c r="AQ248" s="155" t="e">
        <f t="shared" ca="1" si="138"/>
        <v>#VALUE!</v>
      </c>
      <c r="AR248" s="161">
        <f t="shared" ca="1" si="139"/>
        <v>0</v>
      </c>
      <c r="AS248" s="161" t="e">
        <f t="shared" ca="1" si="151"/>
        <v>#VALUE!</v>
      </c>
    </row>
    <row r="249" spans="1:45" ht="12.75" customHeight="1" outlineLevel="1" x14ac:dyDescent="0.3">
      <c r="A249" s="35" t="str">
        <f t="shared" si="152"/>
        <v/>
      </c>
      <c r="B249" s="35" t="str">
        <f t="shared" si="140"/>
        <v/>
      </c>
      <c r="C249" s="152" t="str">
        <f t="shared" si="141"/>
        <v/>
      </c>
      <c r="D249" s="153" t="str">
        <f t="shared" si="123"/>
        <v/>
      </c>
      <c r="E249" s="154" t="str">
        <f t="shared" si="153"/>
        <v/>
      </c>
      <c r="F249" s="154" t="str">
        <f t="shared" si="154"/>
        <v/>
      </c>
      <c r="G249" s="155" t="str">
        <f t="shared" si="155"/>
        <v/>
      </c>
      <c r="H249" s="156" t="str">
        <f t="shared" si="142"/>
        <v/>
      </c>
      <c r="I249" s="154" t="str">
        <f t="shared" si="156"/>
        <v/>
      </c>
      <c r="J249" s="157" t="str">
        <f t="shared" si="157"/>
        <v/>
      </c>
      <c r="K249" s="158" t="str">
        <f t="shared" si="124"/>
        <v/>
      </c>
      <c r="L249" s="159" t="str">
        <f t="shared" si="125"/>
        <v/>
      </c>
      <c r="M249" s="159" t="str">
        <f t="shared" si="126"/>
        <v/>
      </c>
      <c r="N249" s="159" t="str">
        <f t="shared" si="127"/>
        <v/>
      </c>
      <c r="O249" s="160" t="str">
        <f t="shared" si="128"/>
        <v/>
      </c>
      <c r="P249" s="161" t="str">
        <f t="shared" si="129"/>
        <v/>
      </c>
      <c r="Q249" s="161" t="str">
        <f t="shared" si="158"/>
        <v/>
      </c>
      <c r="R249" s="161"/>
      <c r="S249" s="161" t="str">
        <f t="shared" si="143"/>
        <v/>
      </c>
      <c r="T249" s="161" t="str">
        <f t="shared" si="130"/>
        <v/>
      </c>
      <c r="U249" s="161" t="str">
        <f t="shared" si="131"/>
        <v/>
      </c>
      <c r="V249" s="162" t="str">
        <f t="shared" si="144"/>
        <v/>
      </c>
      <c r="W249" s="157" t="str">
        <f t="shared" si="132"/>
        <v/>
      </c>
      <c r="X249" s="157" t="str">
        <f t="shared" si="133"/>
        <v/>
      </c>
      <c r="Y249" s="157"/>
      <c r="Z249" s="157">
        <f t="shared" si="134"/>
        <v>0</v>
      </c>
      <c r="AA249" s="161" t="str">
        <f t="shared" si="145"/>
        <v/>
      </c>
      <c r="AB249" s="161" t="str">
        <f t="shared" si="135"/>
        <v/>
      </c>
      <c r="AC249" s="163">
        <f t="shared" si="135"/>
        <v>0</v>
      </c>
      <c r="AD249" s="163" t="str">
        <f t="shared" si="135"/>
        <v/>
      </c>
      <c r="AE249" s="161" t="str">
        <f t="shared" si="136"/>
        <v/>
      </c>
      <c r="AF249" s="164">
        <f t="shared" si="146"/>
        <v>0</v>
      </c>
      <c r="AG249" s="165">
        <f t="shared" si="160"/>
        <v>0</v>
      </c>
      <c r="AH249" s="161">
        <f t="shared" si="161"/>
        <v>0</v>
      </c>
      <c r="AI249" s="33"/>
      <c r="AJ249" s="166">
        <f t="shared" si="147"/>
        <v>0</v>
      </c>
      <c r="AK249" s="167">
        <f t="shared" si="148"/>
        <v>0</v>
      </c>
      <c r="AL249" s="90"/>
      <c r="AM249" s="154" t="e">
        <f t="shared" si="149"/>
        <v>#VALUE!</v>
      </c>
      <c r="AN249" s="168" t="e">
        <f t="shared" si="137"/>
        <v>#VALUE!</v>
      </c>
      <c r="AO249" s="161" t="e">
        <f t="shared" ca="1" si="159"/>
        <v>#VALUE!</v>
      </c>
      <c r="AP249" s="161" t="e">
        <f t="shared" ca="1" si="150"/>
        <v>#VALUE!</v>
      </c>
      <c r="AQ249" s="155" t="e">
        <f t="shared" ca="1" si="138"/>
        <v>#VALUE!</v>
      </c>
      <c r="AR249" s="161">
        <f t="shared" ca="1" si="139"/>
        <v>0</v>
      </c>
      <c r="AS249" s="161" t="e">
        <f t="shared" ca="1" si="151"/>
        <v>#VALUE!</v>
      </c>
    </row>
    <row r="250" spans="1:45" ht="12.75" customHeight="1" outlineLevel="1" x14ac:dyDescent="0.3">
      <c r="A250" s="35" t="str">
        <f t="shared" si="152"/>
        <v/>
      </c>
      <c r="B250" s="35" t="str">
        <f t="shared" si="140"/>
        <v/>
      </c>
      <c r="C250" s="152" t="str">
        <f t="shared" si="141"/>
        <v/>
      </c>
      <c r="D250" s="153" t="str">
        <f t="shared" si="123"/>
        <v/>
      </c>
      <c r="E250" s="154" t="str">
        <f t="shared" si="153"/>
        <v/>
      </c>
      <c r="F250" s="154" t="str">
        <f t="shared" si="154"/>
        <v/>
      </c>
      <c r="G250" s="155" t="str">
        <f t="shared" si="155"/>
        <v/>
      </c>
      <c r="H250" s="156" t="str">
        <f t="shared" si="142"/>
        <v/>
      </c>
      <c r="I250" s="154" t="str">
        <f t="shared" si="156"/>
        <v/>
      </c>
      <c r="J250" s="157" t="str">
        <f t="shared" si="157"/>
        <v/>
      </c>
      <c r="K250" s="158" t="str">
        <f t="shared" si="124"/>
        <v/>
      </c>
      <c r="L250" s="159" t="str">
        <f t="shared" si="125"/>
        <v/>
      </c>
      <c r="M250" s="159" t="str">
        <f t="shared" si="126"/>
        <v/>
      </c>
      <c r="N250" s="159" t="str">
        <f t="shared" si="127"/>
        <v/>
      </c>
      <c r="O250" s="160" t="str">
        <f t="shared" si="128"/>
        <v/>
      </c>
      <c r="P250" s="161" t="str">
        <f t="shared" si="129"/>
        <v/>
      </c>
      <c r="Q250" s="161" t="str">
        <f t="shared" si="158"/>
        <v/>
      </c>
      <c r="R250" s="161"/>
      <c r="S250" s="161" t="str">
        <f t="shared" si="143"/>
        <v/>
      </c>
      <c r="T250" s="161" t="str">
        <f t="shared" si="130"/>
        <v/>
      </c>
      <c r="U250" s="161" t="str">
        <f t="shared" si="131"/>
        <v/>
      </c>
      <c r="V250" s="162" t="str">
        <f t="shared" si="144"/>
        <v/>
      </c>
      <c r="W250" s="157" t="str">
        <f t="shared" si="132"/>
        <v/>
      </c>
      <c r="X250" s="157" t="str">
        <f t="shared" si="133"/>
        <v/>
      </c>
      <c r="Y250" s="157"/>
      <c r="Z250" s="157">
        <f t="shared" si="134"/>
        <v>0</v>
      </c>
      <c r="AA250" s="161" t="str">
        <f t="shared" si="145"/>
        <v/>
      </c>
      <c r="AB250" s="161" t="str">
        <f t="shared" si="135"/>
        <v/>
      </c>
      <c r="AC250" s="163">
        <f t="shared" si="135"/>
        <v>0</v>
      </c>
      <c r="AD250" s="163" t="str">
        <f t="shared" si="135"/>
        <v/>
      </c>
      <c r="AE250" s="161" t="str">
        <f t="shared" si="136"/>
        <v/>
      </c>
      <c r="AF250" s="164">
        <f t="shared" si="146"/>
        <v>0</v>
      </c>
      <c r="AG250" s="165">
        <f t="shared" si="160"/>
        <v>0</v>
      </c>
      <c r="AH250" s="161">
        <f t="shared" si="161"/>
        <v>0</v>
      </c>
      <c r="AI250" s="33"/>
      <c r="AJ250" s="166">
        <f t="shared" si="147"/>
        <v>0</v>
      </c>
      <c r="AK250" s="167">
        <f t="shared" si="148"/>
        <v>0</v>
      </c>
      <c r="AL250" s="90"/>
      <c r="AM250" s="154" t="e">
        <f t="shared" si="149"/>
        <v>#VALUE!</v>
      </c>
      <c r="AN250" s="168" t="e">
        <f t="shared" si="137"/>
        <v>#VALUE!</v>
      </c>
      <c r="AO250" s="161" t="e">
        <f t="shared" ca="1" si="159"/>
        <v>#VALUE!</v>
      </c>
      <c r="AP250" s="161" t="e">
        <f t="shared" ca="1" si="150"/>
        <v>#VALUE!</v>
      </c>
      <c r="AQ250" s="155" t="e">
        <f t="shared" ca="1" si="138"/>
        <v>#VALUE!</v>
      </c>
      <c r="AR250" s="161">
        <f t="shared" ca="1" si="139"/>
        <v>0</v>
      </c>
      <c r="AS250" s="161" t="e">
        <f t="shared" ca="1" si="151"/>
        <v>#VALUE!</v>
      </c>
    </row>
    <row r="251" spans="1:45" ht="12.75" customHeight="1" outlineLevel="1" x14ac:dyDescent="0.3">
      <c r="A251" s="35" t="str">
        <f t="shared" si="152"/>
        <v/>
      </c>
      <c r="B251" s="35" t="str">
        <f t="shared" si="140"/>
        <v/>
      </c>
      <c r="C251" s="152" t="str">
        <f t="shared" si="141"/>
        <v/>
      </c>
      <c r="D251" s="153" t="str">
        <f t="shared" si="123"/>
        <v/>
      </c>
      <c r="E251" s="154" t="str">
        <f t="shared" si="153"/>
        <v/>
      </c>
      <c r="F251" s="154" t="str">
        <f t="shared" si="154"/>
        <v/>
      </c>
      <c r="G251" s="155" t="str">
        <f t="shared" si="155"/>
        <v/>
      </c>
      <c r="H251" s="156" t="str">
        <f t="shared" si="142"/>
        <v/>
      </c>
      <c r="I251" s="154" t="str">
        <f t="shared" si="156"/>
        <v/>
      </c>
      <c r="J251" s="157" t="str">
        <f t="shared" si="157"/>
        <v/>
      </c>
      <c r="K251" s="158" t="str">
        <f t="shared" si="124"/>
        <v/>
      </c>
      <c r="L251" s="159" t="str">
        <f t="shared" si="125"/>
        <v/>
      </c>
      <c r="M251" s="159" t="str">
        <f t="shared" si="126"/>
        <v/>
      </c>
      <c r="N251" s="159" t="str">
        <f t="shared" si="127"/>
        <v/>
      </c>
      <c r="O251" s="160" t="str">
        <f t="shared" si="128"/>
        <v/>
      </c>
      <c r="P251" s="161" t="str">
        <f t="shared" si="129"/>
        <v/>
      </c>
      <c r="Q251" s="161" t="str">
        <f t="shared" si="158"/>
        <v/>
      </c>
      <c r="R251" s="161"/>
      <c r="S251" s="161" t="str">
        <f t="shared" si="143"/>
        <v/>
      </c>
      <c r="T251" s="161" t="str">
        <f t="shared" si="130"/>
        <v/>
      </c>
      <c r="U251" s="161" t="str">
        <f t="shared" si="131"/>
        <v/>
      </c>
      <c r="V251" s="162" t="str">
        <f t="shared" si="144"/>
        <v/>
      </c>
      <c r="W251" s="157" t="str">
        <f t="shared" si="132"/>
        <v/>
      </c>
      <c r="X251" s="157" t="str">
        <f t="shared" si="133"/>
        <v/>
      </c>
      <c r="Y251" s="157"/>
      <c r="Z251" s="157">
        <f t="shared" si="134"/>
        <v>0</v>
      </c>
      <c r="AA251" s="161" t="str">
        <f t="shared" si="145"/>
        <v/>
      </c>
      <c r="AB251" s="161" t="str">
        <f t="shared" si="135"/>
        <v/>
      </c>
      <c r="AC251" s="163">
        <f t="shared" si="135"/>
        <v>0</v>
      </c>
      <c r="AD251" s="163" t="str">
        <f t="shared" si="135"/>
        <v/>
      </c>
      <c r="AE251" s="161" t="str">
        <f t="shared" si="136"/>
        <v/>
      </c>
      <c r="AF251" s="164">
        <f t="shared" si="146"/>
        <v>0</v>
      </c>
      <c r="AG251" s="165">
        <f t="shared" si="160"/>
        <v>0</v>
      </c>
      <c r="AH251" s="161">
        <f t="shared" si="161"/>
        <v>0</v>
      </c>
      <c r="AI251" s="33"/>
      <c r="AJ251" s="166">
        <f t="shared" si="147"/>
        <v>0</v>
      </c>
      <c r="AK251" s="167">
        <f t="shared" si="148"/>
        <v>0</v>
      </c>
      <c r="AL251" s="90"/>
      <c r="AM251" s="154" t="e">
        <f t="shared" si="149"/>
        <v>#VALUE!</v>
      </c>
      <c r="AN251" s="168" t="e">
        <f t="shared" si="137"/>
        <v>#VALUE!</v>
      </c>
      <c r="AO251" s="161" t="e">
        <f t="shared" ca="1" si="159"/>
        <v>#VALUE!</v>
      </c>
      <c r="AP251" s="161" t="e">
        <f t="shared" ca="1" si="150"/>
        <v>#VALUE!</v>
      </c>
      <c r="AQ251" s="155" t="e">
        <f t="shared" ca="1" si="138"/>
        <v>#VALUE!</v>
      </c>
      <c r="AR251" s="161">
        <f t="shared" ca="1" si="139"/>
        <v>0</v>
      </c>
      <c r="AS251" s="161" t="e">
        <f t="shared" ca="1" si="151"/>
        <v>#VALUE!</v>
      </c>
    </row>
    <row r="252" spans="1:45" ht="12.75" customHeight="1" outlineLevel="1" x14ac:dyDescent="0.3">
      <c r="A252" s="35" t="str">
        <f t="shared" si="152"/>
        <v/>
      </c>
      <c r="B252" s="35" t="str">
        <f t="shared" si="140"/>
        <v/>
      </c>
      <c r="C252" s="152" t="str">
        <f t="shared" si="141"/>
        <v/>
      </c>
      <c r="D252" s="153" t="str">
        <f t="shared" si="123"/>
        <v/>
      </c>
      <c r="E252" s="154" t="str">
        <f t="shared" si="153"/>
        <v/>
      </c>
      <c r="F252" s="154" t="str">
        <f t="shared" si="154"/>
        <v/>
      </c>
      <c r="G252" s="155" t="str">
        <f t="shared" si="155"/>
        <v/>
      </c>
      <c r="H252" s="156" t="str">
        <f t="shared" si="142"/>
        <v/>
      </c>
      <c r="I252" s="154" t="str">
        <f t="shared" si="156"/>
        <v/>
      </c>
      <c r="J252" s="157" t="str">
        <f t="shared" si="157"/>
        <v/>
      </c>
      <c r="K252" s="158" t="str">
        <f t="shared" si="124"/>
        <v/>
      </c>
      <c r="L252" s="159" t="str">
        <f t="shared" si="125"/>
        <v/>
      </c>
      <c r="M252" s="159" t="str">
        <f t="shared" si="126"/>
        <v/>
      </c>
      <c r="N252" s="159" t="str">
        <f t="shared" si="127"/>
        <v/>
      </c>
      <c r="O252" s="160" t="str">
        <f t="shared" si="128"/>
        <v/>
      </c>
      <c r="P252" s="161" t="str">
        <f t="shared" si="129"/>
        <v/>
      </c>
      <c r="Q252" s="161" t="str">
        <f t="shared" si="158"/>
        <v/>
      </c>
      <c r="R252" s="161"/>
      <c r="S252" s="161" t="str">
        <f t="shared" si="143"/>
        <v/>
      </c>
      <c r="T252" s="161" t="str">
        <f t="shared" si="130"/>
        <v/>
      </c>
      <c r="U252" s="161" t="str">
        <f t="shared" si="131"/>
        <v/>
      </c>
      <c r="V252" s="162" t="str">
        <f t="shared" si="144"/>
        <v/>
      </c>
      <c r="W252" s="157" t="str">
        <f t="shared" si="132"/>
        <v/>
      </c>
      <c r="X252" s="157" t="str">
        <f t="shared" si="133"/>
        <v/>
      </c>
      <c r="Y252" s="157"/>
      <c r="Z252" s="157">
        <f t="shared" si="134"/>
        <v>0</v>
      </c>
      <c r="AA252" s="161" t="str">
        <f t="shared" si="145"/>
        <v/>
      </c>
      <c r="AB252" s="161" t="str">
        <f t="shared" si="135"/>
        <v/>
      </c>
      <c r="AC252" s="163">
        <f t="shared" si="135"/>
        <v>0</v>
      </c>
      <c r="AD252" s="163" t="str">
        <f t="shared" si="135"/>
        <v/>
      </c>
      <c r="AE252" s="161" t="str">
        <f t="shared" si="136"/>
        <v/>
      </c>
      <c r="AF252" s="164">
        <f t="shared" si="146"/>
        <v>0</v>
      </c>
      <c r="AG252" s="165">
        <f t="shared" si="160"/>
        <v>0</v>
      </c>
      <c r="AH252" s="161">
        <f t="shared" si="161"/>
        <v>0</v>
      </c>
      <c r="AI252" s="33"/>
      <c r="AJ252" s="166">
        <f t="shared" si="147"/>
        <v>0</v>
      </c>
      <c r="AK252" s="167">
        <f t="shared" si="148"/>
        <v>0</v>
      </c>
      <c r="AL252" s="90"/>
      <c r="AM252" s="154" t="e">
        <f t="shared" si="149"/>
        <v>#VALUE!</v>
      </c>
      <c r="AN252" s="168" t="e">
        <f t="shared" si="137"/>
        <v>#VALUE!</v>
      </c>
      <c r="AO252" s="161" t="e">
        <f t="shared" ca="1" si="159"/>
        <v>#VALUE!</v>
      </c>
      <c r="AP252" s="161" t="e">
        <f t="shared" ca="1" si="150"/>
        <v>#VALUE!</v>
      </c>
      <c r="AQ252" s="155" t="e">
        <f t="shared" ca="1" si="138"/>
        <v>#VALUE!</v>
      </c>
      <c r="AR252" s="161">
        <f t="shared" ca="1" si="139"/>
        <v>0</v>
      </c>
      <c r="AS252" s="161" t="e">
        <f t="shared" ca="1" si="151"/>
        <v>#VALUE!</v>
      </c>
    </row>
    <row r="253" spans="1:45" ht="12.75" customHeight="1" outlineLevel="1" x14ac:dyDescent="0.3">
      <c r="A253" s="35" t="str">
        <f t="shared" si="152"/>
        <v/>
      </c>
      <c r="B253" s="35" t="str">
        <f t="shared" si="140"/>
        <v/>
      </c>
      <c r="C253" s="152" t="str">
        <f t="shared" si="141"/>
        <v/>
      </c>
      <c r="D253" s="153" t="str">
        <f t="shared" si="123"/>
        <v/>
      </c>
      <c r="E253" s="154" t="str">
        <f t="shared" si="153"/>
        <v/>
      </c>
      <c r="F253" s="154" t="str">
        <f t="shared" si="154"/>
        <v/>
      </c>
      <c r="G253" s="155" t="str">
        <f t="shared" si="155"/>
        <v/>
      </c>
      <c r="H253" s="156" t="str">
        <f t="shared" si="142"/>
        <v/>
      </c>
      <c r="I253" s="154" t="str">
        <f t="shared" si="156"/>
        <v/>
      </c>
      <c r="J253" s="157" t="str">
        <f t="shared" si="157"/>
        <v/>
      </c>
      <c r="K253" s="158" t="str">
        <f t="shared" si="124"/>
        <v/>
      </c>
      <c r="L253" s="159" t="str">
        <f t="shared" si="125"/>
        <v/>
      </c>
      <c r="M253" s="159" t="str">
        <f t="shared" si="126"/>
        <v/>
      </c>
      <c r="N253" s="159" t="str">
        <f t="shared" si="127"/>
        <v/>
      </c>
      <c r="O253" s="160" t="str">
        <f t="shared" si="128"/>
        <v/>
      </c>
      <c r="P253" s="161" t="str">
        <f t="shared" si="129"/>
        <v/>
      </c>
      <c r="Q253" s="161" t="str">
        <f t="shared" si="158"/>
        <v/>
      </c>
      <c r="R253" s="161"/>
      <c r="S253" s="161" t="str">
        <f t="shared" si="143"/>
        <v/>
      </c>
      <c r="T253" s="161" t="str">
        <f t="shared" si="130"/>
        <v/>
      </c>
      <c r="U253" s="161" t="str">
        <f t="shared" si="131"/>
        <v/>
      </c>
      <c r="V253" s="162" t="str">
        <f t="shared" si="144"/>
        <v/>
      </c>
      <c r="W253" s="157" t="str">
        <f t="shared" si="132"/>
        <v/>
      </c>
      <c r="X253" s="157" t="str">
        <f t="shared" si="133"/>
        <v/>
      </c>
      <c r="Y253" s="157"/>
      <c r="Z253" s="157">
        <f t="shared" si="134"/>
        <v>0</v>
      </c>
      <c r="AA253" s="161" t="str">
        <f t="shared" si="145"/>
        <v/>
      </c>
      <c r="AB253" s="161" t="str">
        <f t="shared" si="135"/>
        <v/>
      </c>
      <c r="AC253" s="163">
        <f t="shared" si="135"/>
        <v>0</v>
      </c>
      <c r="AD253" s="163" t="str">
        <f t="shared" si="135"/>
        <v/>
      </c>
      <c r="AE253" s="161" t="str">
        <f t="shared" si="136"/>
        <v/>
      </c>
      <c r="AF253" s="164">
        <f t="shared" si="146"/>
        <v>0</v>
      </c>
      <c r="AG253" s="165">
        <f t="shared" si="160"/>
        <v>0</v>
      </c>
      <c r="AH253" s="161">
        <f t="shared" si="161"/>
        <v>0</v>
      </c>
      <c r="AI253" s="33"/>
      <c r="AJ253" s="166">
        <f t="shared" si="147"/>
        <v>0</v>
      </c>
      <c r="AK253" s="167">
        <f t="shared" si="148"/>
        <v>0</v>
      </c>
      <c r="AL253" s="90"/>
      <c r="AM253" s="154" t="e">
        <f t="shared" si="149"/>
        <v>#VALUE!</v>
      </c>
      <c r="AN253" s="168" t="e">
        <f t="shared" si="137"/>
        <v>#VALUE!</v>
      </c>
      <c r="AO253" s="161" t="e">
        <f t="shared" ca="1" si="159"/>
        <v>#VALUE!</v>
      </c>
      <c r="AP253" s="161" t="e">
        <f t="shared" ca="1" si="150"/>
        <v>#VALUE!</v>
      </c>
      <c r="AQ253" s="155" t="e">
        <f t="shared" ca="1" si="138"/>
        <v>#VALUE!</v>
      </c>
      <c r="AR253" s="161">
        <f t="shared" ca="1" si="139"/>
        <v>0</v>
      </c>
      <c r="AS253" s="161" t="e">
        <f t="shared" ca="1" si="151"/>
        <v>#VALUE!</v>
      </c>
    </row>
    <row r="254" spans="1:45" ht="12.75" customHeight="1" outlineLevel="1" x14ac:dyDescent="0.3">
      <c r="A254" s="35" t="str">
        <f t="shared" si="152"/>
        <v/>
      </c>
      <c r="B254" s="35" t="str">
        <f t="shared" si="140"/>
        <v/>
      </c>
      <c r="C254" s="152" t="str">
        <f t="shared" si="141"/>
        <v/>
      </c>
      <c r="D254" s="153" t="str">
        <f t="shared" si="123"/>
        <v/>
      </c>
      <c r="E254" s="154" t="str">
        <f t="shared" si="153"/>
        <v/>
      </c>
      <c r="F254" s="154" t="str">
        <f t="shared" si="154"/>
        <v/>
      </c>
      <c r="G254" s="155" t="str">
        <f t="shared" si="155"/>
        <v/>
      </c>
      <c r="H254" s="156" t="str">
        <f t="shared" si="142"/>
        <v/>
      </c>
      <c r="I254" s="154" t="str">
        <f t="shared" si="156"/>
        <v/>
      </c>
      <c r="J254" s="157" t="str">
        <f t="shared" si="157"/>
        <v/>
      </c>
      <c r="K254" s="158" t="str">
        <f t="shared" si="124"/>
        <v/>
      </c>
      <c r="L254" s="159" t="str">
        <f t="shared" si="125"/>
        <v/>
      </c>
      <c r="M254" s="159" t="str">
        <f t="shared" si="126"/>
        <v/>
      </c>
      <c r="N254" s="159" t="str">
        <f t="shared" si="127"/>
        <v/>
      </c>
      <c r="O254" s="160" t="str">
        <f t="shared" si="128"/>
        <v/>
      </c>
      <c r="P254" s="161" t="str">
        <f t="shared" si="129"/>
        <v/>
      </c>
      <c r="Q254" s="161" t="str">
        <f t="shared" si="158"/>
        <v/>
      </c>
      <c r="R254" s="161"/>
      <c r="S254" s="161" t="str">
        <f t="shared" si="143"/>
        <v/>
      </c>
      <c r="T254" s="161" t="str">
        <f t="shared" si="130"/>
        <v/>
      </c>
      <c r="U254" s="161" t="str">
        <f t="shared" si="131"/>
        <v/>
      </c>
      <c r="V254" s="162" t="str">
        <f t="shared" si="144"/>
        <v/>
      </c>
      <c r="W254" s="157" t="str">
        <f t="shared" si="132"/>
        <v/>
      </c>
      <c r="X254" s="157" t="str">
        <f t="shared" si="133"/>
        <v/>
      </c>
      <c r="Y254" s="157"/>
      <c r="Z254" s="157">
        <f t="shared" si="134"/>
        <v>0</v>
      </c>
      <c r="AA254" s="161" t="str">
        <f t="shared" si="145"/>
        <v/>
      </c>
      <c r="AB254" s="161" t="str">
        <f t="shared" si="135"/>
        <v/>
      </c>
      <c r="AC254" s="163">
        <f t="shared" si="135"/>
        <v>0</v>
      </c>
      <c r="AD254" s="163" t="str">
        <f t="shared" si="135"/>
        <v/>
      </c>
      <c r="AE254" s="161" t="str">
        <f t="shared" si="136"/>
        <v/>
      </c>
      <c r="AF254" s="164">
        <f t="shared" si="146"/>
        <v>0</v>
      </c>
      <c r="AG254" s="165">
        <f t="shared" si="160"/>
        <v>0</v>
      </c>
      <c r="AH254" s="161">
        <f t="shared" si="161"/>
        <v>0</v>
      </c>
      <c r="AI254" s="33"/>
      <c r="AJ254" s="166">
        <f t="shared" si="147"/>
        <v>0</v>
      </c>
      <c r="AK254" s="167">
        <f t="shared" si="148"/>
        <v>0</v>
      </c>
      <c r="AL254" s="90"/>
      <c r="AM254" s="154" t="e">
        <f t="shared" si="149"/>
        <v>#VALUE!</v>
      </c>
      <c r="AN254" s="168" t="e">
        <f t="shared" si="137"/>
        <v>#VALUE!</v>
      </c>
      <c r="AO254" s="161" t="e">
        <f t="shared" ca="1" si="159"/>
        <v>#VALUE!</v>
      </c>
      <c r="AP254" s="161" t="e">
        <f t="shared" ca="1" si="150"/>
        <v>#VALUE!</v>
      </c>
      <c r="AQ254" s="155" t="e">
        <f t="shared" ca="1" si="138"/>
        <v>#VALUE!</v>
      </c>
      <c r="AR254" s="161">
        <f t="shared" ca="1" si="139"/>
        <v>0</v>
      </c>
      <c r="AS254" s="161" t="e">
        <f t="shared" ca="1" si="151"/>
        <v>#VALUE!</v>
      </c>
    </row>
    <row r="255" spans="1:45" ht="12.75" customHeight="1" outlineLevel="1" x14ac:dyDescent="0.3">
      <c r="A255" s="35" t="str">
        <f t="shared" si="152"/>
        <v/>
      </c>
      <c r="B255" s="35" t="str">
        <f t="shared" si="140"/>
        <v/>
      </c>
      <c r="C255" s="152" t="str">
        <f t="shared" si="141"/>
        <v/>
      </c>
      <c r="D255" s="153" t="str">
        <f t="shared" si="123"/>
        <v/>
      </c>
      <c r="E255" s="154" t="str">
        <f t="shared" si="153"/>
        <v/>
      </c>
      <c r="F255" s="154" t="str">
        <f t="shared" si="154"/>
        <v/>
      </c>
      <c r="G255" s="155" t="str">
        <f t="shared" si="155"/>
        <v/>
      </c>
      <c r="H255" s="156" t="str">
        <f t="shared" si="142"/>
        <v/>
      </c>
      <c r="I255" s="154" t="str">
        <f t="shared" si="156"/>
        <v/>
      </c>
      <c r="J255" s="157" t="str">
        <f t="shared" si="157"/>
        <v/>
      </c>
      <c r="K255" s="158" t="str">
        <f t="shared" si="124"/>
        <v/>
      </c>
      <c r="L255" s="159" t="str">
        <f t="shared" si="125"/>
        <v/>
      </c>
      <c r="M255" s="159" t="str">
        <f t="shared" si="126"/>
        <v/>
      </c>
      <c r="N255" s="159" t="str">
        <f t="shared" si="127"/>
        <v/>
      </c>
      <c r="O255" s="160" t="str">
        <f t="shared" si="128"/>
        <v/>
      </c>
      <c r="P255" s="161" t="str">
        <f t="shared" si="129"/>
        <v/>
      </c>
      <c r="Q255" s="161" t="str">
        <f t="shared" si="158"/>
        <v/>
      </c>
      <c r="R255" s="161"/>
      <c r="S255" s="161" t="str">
        <f t="shared" si="143"/>
        <v/>
      </c>
      <c r="T255" s="161" t="str">
        <f t="shared" si="130"/>
        <v/>
      </c>
      <c r="U255" s="161" t="str">
        <f t="shared" si="131"/>
        <v/>
      </c>
      <c r="V255" s="162" t="str">
        <f t="shared" si="144"/>
        <v/>
      </c>
      <c r="W255" s="157" t="str">
        <f t="shared" si="132"/>
        <v/>
      </c>
      <c r="X255" s="157" t="str">
        <f t="shared" si="133"/>
        <v/>
      </c>
      <c r="Y255" s="157"/>
      <c r="Z255" s="157">
        <f t="shared" si="134"/>
        <v>0</v>
      </c>
      <c r="AA255" s="161" t="str">
        <f t="shared" si="145"/>
        <v/>
      </c>
      <c r="AB255" s="161" t="str">
        <f t="shared" si="135"/>
        <v/>
      </c>
      <c r="AC255" s="163">
        <f t="shared" si="135"/>
        <v>0</v>
      </c>
      <c r="AD255" s="163" t="str">
        <f t="shared" si="135"/>
        <v/>
      </c>
      <c r="AE255" s="161" t="str">
        <f t="shared" si="136"/>
        <v/>
      </c>
      <c r="AF255" s="164">
        <f t="shared" si="146"/>
        <v>0</v>
      </c>
      <c r="AG255" s="165">
        <f t="shared" si="160"/>
        <v>0</v>
      </c>
      <c r="AH255" s="161">
        <f t="shared" si="161"/>
        <v>0</v>
      </c>
      <c r="AI255" s="33"/>
      <c r="AJ255" s="166">
        <f t="shared" si="147"/>
        <v>0</v>
      </c>
      <c r="AK255" s="167">
        <f t="shared" si="148"/>
        <v>0</v>
      </c>
      <c r="AL255" s="90"/>
      <c r="AM255" s="154" t="e">
        <f t="shared" si="149"/>
        <v>#VALUE!</v>
      </c>
      <c r="AN255" s="168" t="e">
        <f t="shared" si="137"/>
        <v>#VALUE!</v>
      </c>
      <c r="AO255" s="161" t="e">
        <f t="shared" ca="1" si="159"/>
        <v>#VALUE!</v>
      </c>
      <c r="AP255" s="161" t="e">
        <f t="shared" ca="1" si="150"/>
        <v>#VALUE!</v>
      </c>
      <c r="AQ255" s="155" t="e">
        <f t="shared" ca="1" si="138"/>
        <v>#VALUE!</v>
      </c>
      <c r="AR255" s="161">
        <f t="shared" ca="1" si="139"/>
        <v>0</v>
      </c>
      <c r="AS255" s="161" t="e">
        <f t="shared" ca="1" si="151"/>
        <v>#VALUE!</v>
      </c>
    </row>
    <row r="256" spans="1:45" ht="12.75" customHeight="1" outlineLevel="1" x14ac:dyDescent="0.3">
      <c r="A256" s="35" t="str">
        <f t="shared" si="152"/>
        <v/>
      </c>
      <c r="B256" s="35" t="str">
        <f t="shared" si="140"/>
        <v/>
      </c>
      <c r="C256" s="152" t="str">
        <f t="shared" si="141"/>
        <v/>
      </c>
      <c r="D256" s="153" t="str">
        <f t="shared" si="123"/>
        <v/>
      </c>
      <c r="E256" s="154" t="str">
        <f t="shared" si="153"/>
        <v/>
      </c>
      <c r="F256" s="154" t="str">
        <f t="shared" si="154"/>
        <v/>
      </c>
      <c r="G256" s="155" t="str">
        <f t="shared" si="155"/>
        <v/>
      </c>
      <c r="H256" s="156" t="str">
        <f t="shared" si="142"/>
        <v/>
      </c>
      <c r="I256" s="154" t="str">
        <f t="shared" si="156"/>
        <v/>
      </c>
      <c r="J256" s="157" t="str">
        <f t="shared" si="157"/>
        <v/>
      </c>
      <c r="K256" s="158" t="str">
        <f t="shared" si="124"/>
        <v/>
      </c>
      <c r="L256" s="159" t="str">
        <f t="shared" si="125"/>
        <v/>
      </c>
      <c r="M256" s="159" t="str">
        <f t="shared" si="126"/>
        <v/>
      </c>
      <c r="N256" s="159" t="str">
        <f t="shared" si="127"/>
        <v/>
      </c>
      <c r="O256" s="160" t="str">
        <f t="shared" si="128"/>
        <v/>
      </c>
      <c r="P256" s="161" t="str">
        <f t="shared" si="129"/>
        <v/>
      </c>
      <c r="Q256" s="161" t="str">
        <f t="shared" si="158"/>
        <v/>
      </c>
      <c r="R256" s="161"/>
      <c r="S256" s="161" t="str">
        <f t="shared" si="143"/>
        <v/>
      </c>
      <c r="T256" s="161" t="str">
        <f t="shared" si="130"/>
        <v/>
      </c>
      <c r="U256" s="161" t="str">
        <f t="shared" si="131"/>
        <v/>
      </c>
      <c r="V256" s="162" t="str">
        <f t="shared" si="144"/>
        <v/>
      </c>
      <c r="W256" s="157" t="str">
        <f t="shared" si="132"/>
        <v/>
      </c>
      <c r="X256" s="157" t="str">
        <f t="shared" si="133"/>
        <v/>
      </c>
      <c r="Y256" s="157"/>
      <c r="Z256" s="157">
        <f t="shared" si="134"/>
        <v>0</v>
      </c>
      <c r="AA256" s="161" t="str">
        <f t="shared" si="145"/>
        <v/>
      </c>
      <c r="AB256" s="161" t="str">
        <f t="shared" si="135"/>
        <v/>
      </c>
      <c r="AC256" s="163">
        <f t="shared" si="135"/>
        <v>0</v>
      </c>
      <c r="AD256" s="163" t="str">
        <f t="shared" si="135"/>
        <v/>
      </c>
      <c r="AE256" s="161" t="str">
        <f t="shared" si="136"/>
        <v/>
      </c>
      <c r="AF256" s="164">
        <f t="shared" si="146"/>
        <v>0</v>
      </c>
      <c r="AG256" s="165">
        <f t="shared" si="160"/>
        <v>0</v>
      </c>
      <c r="AH256" s="161">
        <f t="shared" si="161"/>
        <v>0</v>
      </c>
      <c r="AI256" s="33"/>
      <c r="AJ256" s="166">
        <f t="shared" si="147"/>
        <v>0</v>
      </c>
      <c r="AK256" s="167">
        <f t="shared" si="148"/>
        <v>0</v>
      </c>
      <c r="AL256" s="90"/>
      <c r="AM256" s="154" t="e">
        <f t="shared" si="149"/>
        <v>#VALUE!</v>
      </c>
      <c r="AN256" s="168" t="e">
        <f t="shared" si="137"/>
        <v>#VALUE!</v>
      </c>
      <c r="AO256" s="161" t="e">
        <f t="shared" ca="1" si="159"/>
        <v>#VALUE!</v>
      </c>
      <c r="AP256" s="161" t="e">
        <f t="shared" ca="1" si="150"/>
        <v>#VALUE!</v>
      </c>
      <c r="AQ256" s="155" t="e">
        <f t="shared" ca="1" si="138"/>
        <v>#VALUE!</v>
      </c>
      <c r="AR256" s="161">
        <f t="shared" ca="1" si="139"/>
        <v>0</v>
      </c>
      <c r="AS256" s="161" t="e">
        <f t="shared" ca="1" si="151"/>
        <v>#VALUE!</v>
      </c>
    </row>
    <row r="257" spans="1:45" ht="12.75" customHeight="1" outlineLevel="1" x14ac:dyDescent="0.3">
      <c r="A257" s="35" t="str">
        <f t="shared" si="152"/>
        <v/>
      </c>
      <c r="B257" s="35" t="str">
        <f t="shared" si="140"/>
        <v/>
      </c>
      <c r="C257" s="152" t="str">
        <f t="shared" si="141"/>
        <v/>
      </c>
      <c r="D257" s="153" t="str">
        <f t="shared" si="123"/>
        <v/>
      </c>
      <c r="E257" s="154" t="str">
        <f t="shared" si="153"/>
        <v/>
      </c>
      <c r="F257" s="154" t="str">
        <f t="shared" si="154"/>
        <v/>
      </c>
      <c r="G257" s="155" t="str">
        <f t="shared" si="155"/>
        <v/>
      </c>
      <c r="H257" s="156" t="str">
        <f t="shared" si="142"/>
        <v/>
      </c>
      <c r="I257" s="154" t="str">
        <f t="shared" si="156"/>
        <v/>
      </c>
      <c r="J257" s="157" t="str">
        <f t="shared" si="157"/>
        <v/>
      </c>
      <c r="K257" s="158" t="str">
        <f t="shared" si="124"/>
        <v/>
      </c>
      <c r="L257" s="159" t="str">
        <f t="shared" si="125"/>
        <v/>
      </c>
      <c r="M257" s="159" t="str">
        <f t="shared" si="126"/>
        <v/>
      </c>
      <c r="N257" s="159" t="str">
        <f t="shared" si="127"/>
        <v/>
      </c>
      <c r="O257" s="160" t="str">
        <f t="shared" si="128"/>
        <v/>
      </c>
      <c r="P257" s="161" t="str">
        <f t="shared" si="129"/>
        <v/>
      </c>
      <c r="Q257" s="161" t="str">
        <f t="shared" si="158"/>
        <v/>
      </c>
      <c r="R257" s="161"/>
      <c r="S257" s="161" t="str">
        <f t="shared" si="143"/>
        <v/>
      </c>
      <c r="T257" s="161" t="str">
        <f t="shared" si="130"/>
        <v/>
      </c>
      <c r="U257" s="161" t="str">
        <f t="shared" si="131"/>
        <v/>
      </c>
      <c r="V257" s="162" t="str">
        <f t="shared" si="144"/>
        <v/>
      </c>
      <c r="W257" s="157" t="str">
        <f t="shared" si="132"/>
        <v/>
      </c>
      <c r="X257" s="157" t="str">
        <f t="shared" si="133"/>
        <v/>
      </c>
      <c r="Y257" s="157"/>
      <c r="Z257" s="157">
        <f t="shared" si="134"/>
        <v>0</v>
      </c>
      <c r="AA257" s="161" t="str">
        <f t="shared" si="145"/>
        <v/>
      </c>
      <c r="AB257" s="161" t="str">
        <f t="shared" si="135"/>
        <v/>
      </c>
      <c r="AC257" s="163">
        <f t="shared" si="135"/>
        <v>0</v>
      </c>
      <c r="AD257" s="163" t="str">
        <f t="shared" si="135"/>
        <v/>
      </c>
      <c r="AE257" s="161" t="str">
        <f t="shared" si="136"/>
        <v/>
      </c>
      <c r="AF257" s="164">
        <f t="shared" si="146"/>
        <v>0</v>
      </c>
      <c r="AG257" s="165">
        <f t="shared" si="160"/>
        <v>0</v>
      </c>
      <c r="AH257" s="161">
        <f t="shared" si="161"/>
        <v>0</v>
      </c>
      <c r="AI257" s="33"/>
      <c r="AJ257" s="166">
        <f t="shared" si="147"/>
        <v>0</v>
      </c>
      <c r="AK257" s="167">
        <f t="shared" si="148"/>
        <v>0</v>
      </c>
      <c r="AL257" s="90"/>
      <c r="AM257" s="154" t="e">
        <f t="shared" si="149"/>
        <v>#VALUE!</v>
      </c>
      <c r="AN257" s="168" t="e">
        <f t="shared" si="137"/>
        <v>#VALUE!</v>
      </c>
      <c r="AO257" s="161" t="e">
        <f t="shared" ca="1" si="159"/>
        <v>#VALUE!</v>
      </c>
      <c r="AP257" s="161" t="e">
        <f t="shared" ca="1" si="150"/>
        <v>#VALUE!</v>
      </c>
      <c r="AQ257" s="155" t="e">
        <f t="shared" ca="1" si="138"/>
        <v>#VALUE!</v>
      </c>
      <c r="AR257" s="161">
        <f t="shared" ca="1" si="139"/>
        <v>0</v>
      </c>
      <c r="AS257" s="161" t="e">
        <f t="shared" ca="1" si="151"/>
        <v>#VALUE!</v>
      </c>
    </row>
    <row r="258" spans="1:45" ht="12.75" customHeight="1" outlineLevel="1" x14ac:dyDescent="0.3">
      <c r="A258" s="35" t="str">
        <f t="shared" si="152"/>
        <v/>
      </c>
      <c r="B258" s="35" t="str">
        <f t="shared" si="140"/>
        <v/>
      </c>
      <c r="C258" s="152" t="str">
        <f t="shared" si="141"/>
        <v/>
      </c>
      <c r="D258" s="153" t="str">
        <f t="shared" si="123"/>
        <v/>
      </c>
      <c r="E258" s="154" t="str">
        <f t="shared" si="153"/>
        <v/>
      </c>
      <c r="F258" s="154" t="str">
        <f t="shared" si="154"/>
        <v/>
      </c>
      <c r="G258" s="155" t="str">
        <f t="shared" si="155"/>
        <v/>
      </c>
      <c r="H258" s="156" t="str">
        <f t="shared" si="142"/>
        <v/>
      </c>
      <c r="I258" s="154" t="str">
        <f t="shared" si="156"/>
        <v/>
      </c>
      <c r="J258" s="157" t="str">
        <f t="shared" si="157"/>
        <v/>
      </c>
      <c r="K258" s="158" t="str">
        <f t="shared" si="124"/>
        <v/>
      </c>
      <c r="L258" s="159" t="str">
        <f t="shared" si="125"/>
        <v/>
      </c>
      <c r="M258" s="159" t="str">
        <f t="shared" si="126"/>
        <v/>
      </c>
      <c r="N258" s="159" t="str">
        <f t="shared" si="127"/>
        <v/>
      </c>
      <c r="O258" s="160" t="str">
        <f t="shared" si="128"/>
        <v/>
      </c>
      <c r="P258" s="161" t="str">
        <f t="shared" si="129"/>
        <v/>
      </c>
      <c r="Q258" s="161" t="str">
        <f t="shared" si="158"/>
        <v/>
      </c>
      <c r="R258" s="161"/>
      <c r="S258" s="161" t="str">
        <f t="shared" si="143"/>
        <v/>
      </c>
      <c r="T258" s="161" t="str">
        <f t="shared" si="130"/>
        <v/>
      </c>
      <c r="U258" s="161" t="str">
        <f t="shared" si="131"/>
        <v/>
      </c>
      <c r="V258" s="162" t="str">
        <f t="shared" si="144"/>
        <v/>
      </c>
      <c r="W258" s="157" t="str">
        <f t="shared" si="132"/>
        <v/>
      </c>
      <c r="X258" s="157" t="str">
        <f t="shared" si="133"/>
        <v/>
      </c>
      <c r="Y258" s="157"/>
      <c r="Z258" s="157">
        <f t="shared" si="134"/>
        <v>0</v>
      </c>
      <c r="AA258" s="161" t="str">
        <f t="shared" si="145"/>
        <v/>
      </c>
      <c r="AB258" s="161" t="str">
        <f t="shared" si="135"/>
        <v/>
      </c>
      <c r="AC258" s="163">
        <f t="shared" si="135"/>
        <v>0</v>
      </c>
      <c r="AD258" s="163" t="str">
        <f t="shared" si="135"/>
        <v/>
      </c>
      <c r="AE258" s="161" t="str">
        <f t="shared" si="136"/>
        <v/>
      </c>
      <c r="AF258" s="164">
        <f t="shared" si="146"/>
        <v>0</v>
      </c>
      <c r="AG258" s="165">
        <f t="shared" si="160"/>
        <v>0</v>
      </c>
      <c r="AH258" s="161">
        <f t="shared" si="161"/>
        <v>0</v>
      </c>
      <c r="AI258" s="33"/>
      <c r="AJ258" s="166">
        <f t="shared" si="147"/>
        <v>0</v>
      </c>
      <c r="AK258" s="167">
        <f t="shared" si="148"/>
        <v>0</v>
      </c>
      <c r="AL258" s="90"/>
      <c r="AM258" s="154" t="e">
        <f t="shared" si="149"/>
        <v>#VALUE!</v>
      </c>
      <c r="AN258" s="168" t="e">
        <f t="shared" si="137"/>
        <v>#VALUE!</v>
      </c>
      <c r="AO258" s="161" t="e">
        <f t="shared" ca="1" si="159"/>
        <v>#VALUE!</v>
      </c>
      <c r="AP258" s="161" t="e">
        <f t="shared" ca="1" si="150"/>
        <v>#VALUE!</v>
      </c>
      <c r="AQ258" s="155" t="e">
        <f t="shared" ca="1" si="138"/>
        <v>#VALUE!</v>
      </c>
      <c r="AR258" s="161">
        <f t="shared" ca="1" si="139"/>
        <v>0</v>
      </c>
      <c r="AS258" s="161" t="e">
        <f t="shared" ca="1" si="151"/>
        <v>#VALUE!</v>
      </c>
    </row>
    <row r="259" spans="1:45" ht="12.75" customHeight="1" outlineLevel="1" x14ac:dyDescent="0.3">
      <c r="A259" s="35" t="str">
        <f t="shared" si="152"/>
        <v/>
      </c>
      <c r="B259" s="35" t="str">
        <f t="shared" si="140"/>
        <v/>
      </c>
      <c r="C259" s="152" t="str">
        <f t="shared" si="141"/>
        <v/>
      </c>
      <c r="D259" s="153" t="str">
        <f t="shared" si="123"/>
        <v/>
      </c>
      <c r="E259" s="154" t="str">
        <f t="shared" si="153"/>
        <v/>
      </c>
      <c r="F259" s="154" t="str">
        <f t="shared" si="154"/>
        <v/>
      </c>
      <c r="G259" s="155" t="str">
        <f t="shared" si="155"/>
        <v/>
      </c>
      <c r="H259" s="156" t="str">
        <f t="shared" si="142"/>
        <v/>
      </c>
      <c r="I259" s="154" t="str">
        <f t="shared" si="156"/>
        <v/>
      </c>
      <c r="J259" s="157" t="str">
        <f t="shared" si="157"/>
        <v/>
      </c>
      <c r="K259" s="158" t="str">
        <f t="shared" si="124"/>
        <v/>
      </c>
      <c r="L259" s="159" t="str">
        <f t="shared" si="125"/>
        <v/>
      </c>
      <c r="M259" s="159" t="str">
        <f t="shared" si="126"/>
        <v/>
      </c>
      <c r="N259" s="159" t="str">
        <f t="shared" si="127"/>
        <v/>
      </c>
      <c r="O259" s="160" t="str">
        <f t="shared" si="128"/>
        <v/>
      </c>
      <c r="P259" s="161" t="str">
        <f t="shared" si="129"/>
        <v/>
      </c>
      <c r="Q259" s="161" t="str">
        <f t="shared" si="158"/>
        <v/>
      </c>
      <c r="R259" s="161"/>
      <c r="S259" s="161" t="str">
        <f t="shared" si="143"/>
        <v/>
      </c>
      <c r="T259" s="161" t="str">
        <f t="shared" si="130"/>
        <v/>
      </c>
      <c r="U259" s="161" t="str">
        <f t="shared" si="131"/>
        <v/>
      </c>
      <c r="V259" s="162" t="str">
        <f t="shared" si="144"/>
        <v/>
      </c>
      <c r="W259" s="157" t="str">
        <f t="shared" si="132"/>
        <v/>
      </c>
      <c r="X259" s="157" t="str">
        <f t="shared" si="133"/>
        <v/>
      </c>
      <c r="Y259" s="157"/>
      <c r="Z259" s="157">
        <f t="shared" si="134"/>
        <v>0</v>
      </c>
      <c r="AA259" s="161" t="str">
        <f t="shared" si="145"/>
        <v/>
      </c>
      <c r="AB259" s="161" t="str">
        <f t="shared" si="135"/>
        <v/>
      </c>
      <c r="AC259" s="163">
        <f t="shared" si="135"/>
        <v>0</v>
      </c>
      <c r="AD259" s="163" t="str">
        <f t="shared" si="135"/>
        <v/>
      </c>
      <c r="AE259" s="161" t="str">
        <f t="shared" si="136"/>
        <v/>
      </c>
      <c r="AF259" s="164">
        <f t="shared" si="146"/>
        <v>0</v>
      </c>
      <c r="AG259" s="165">
        <f t="shared" si="160"/>
        <v>0</v>
      </c>
      <c r="AH259" s="161">
        <f t="shared" si="161"/>
        <v>0</v>
      </c>
      <c r="AI259" s="33"/>
      <c r="AJ259" s="166">
        <f t="shared" si="147"/>
        <v>0</v>
      </c>
      <c r="AK259" s="167">
        <f t="shared" si="148"/>
        <v>0</v>
      </c>
      <c r="AL259" s="90"/>
      <c r="AM259" s="154" t="e">
        <f t="shared" si="149"/>
        <v>#VALUE!</v>
      </c>
      <c r="AN259" s="168" t="e">
        <f t="shared" si="137"/>
        <v>#VALUE!</v>
      </c>
      <c r="AO259" s="161" t="e">
        <f t="shared" ca="1" si="159"/>
        <v>#VALUE!</v>
      </c>
      <c r="AP259" s="161" t="e">
        <f t="shared" ca="1" si="150"/>
        <v>#VALUE!</v>
      </c>
      <c r="AQ259" s="155" t="e">
        <f t="shared" ca="1" si="138"/>
        <v>#VALUE!</v>
      </c>
      <c r="AR259" s="161">
        <f t="shared" ca="1" si="139"/>
        <v>0</v>
      </c>
      <c r="AS259" s="161" t="e">
        <f t="shared" ca="1" si="151"/>
        <v>#VALUE!</v>
      </c>
    </row>
    <row r="260" spans="1:45" ht="12.75" customHeight="1" outlineLevel="1" x14ac:dyDescent="0.3">
      <c r="A260" s="35" t="str">
        <f t="shared" si="152"/>
        <v/>
      </c>
      <c r="B260" s="35" t="str">
        <f t="shared" si="140"/>
        <v/>
      </c>
      <c r="C260" s="152" t="str">
        <f t="shared" si="141"/>
        <v/>
      </c>
      <c r="D260" s="153" t="str">
        <f t="shared" si="123"/>
        <v/>
      </c>
      <c r="E260" s="154" t="str">
        <f t="shared" si="153"/>
        <v/>
      </c>
      <c r="F260" s="154" t="str">
        <f t="shared" si="154"/>
        <v/>
      </c>
      <c r="G260" s="155" t="str">
        <f t="shared" si="155"/>
        <v/>
      </c>
      <c r="H260" s="156" t="str">
        <f t="shared" si="142"/>
        <v/>
      </c>
      <c r="I260" s="154" t="str">
        <f t="shared" si="156"/>
        <v/>
      </c>
      <c r="J260" s="157" t="str">
        <f t="shared" si="157"/>
        <v/>
      </c>
      <c r="K260" s="158" t="str">
        <f t="shared" si="124"/>
        <v/>
      </c>
      <c r="L260" s="159" t="str">
        <f t="shared" si="125"/>
        <v/>
      </c>
      <c r="M260" s="159" t="str">
        <f t="shared" si="126"/>
        <v/>
      </c>
      <c r="N260" s="159" t="str">
        <f t="shared" si="127"/>
        <v/>
      </c>
      <c r="O260" s="160" t="str">
        <f t="shared" si="128"/>
        <v/>
      </c>
      <c r="P260" s="161" t="str">
        <f t="shared" si="129"/>
        <v/>
      </c>
      <c r="Q260" s="161" t="str">
        <f t="shared" si="158"/>
        <v/>
      </c>
      <c r="R260" s="161"/>
      <c r="S260" s="161" t="str">
        <f t="shared" si="143"/>
        <v/>
      </c>
      <c r="T260" s="161" t="str">
        <f t="shared" si="130"/>
        <v/>
      </c>
      <c r="U260" s="161" t="str">
        <f t="shared" si="131"/>
        <v/>
      </c>
      <c r="V260" s="162" t="str">
        <f t="shared" si="144"/>
        <v/>
      </c>
      <c r="W260" s="157" t="str">
        <f t="shared" si="132"/>
        <v/>
      </c>
      <c r="X260" s="157" t="str">
        <f t="shared" si="133"/>
        <v/>
      </c>
      <c r="Y260" s="157"/>
      <c r="Z260" s="157">
        <f t="shared" si="134"/>
        <v>0</v>
      </c>
      <c r="AA260" s="161" t="str">
        <f t="shared" si="145"/>
        <v/>
      </c>
      <c r="AB260" s="161" t="str">
        <f t="shared" si="135"/>
        <v/>
      </c>
      <c r="AC260" s="163">
        <f t="shared" si="135"/>
        <v>0</v>
      </c>
      <c r="AD260" s="163" t="str">
        <f t="shared" si="135"/>
        <v/>
      </c>
      <c r="AE260" s="161" t="str">
        <f t="shared" si="136"/>
        <v/>
      </c>
      <c r="AF260" s="164">
        <f t="shared" si="146"/>
        <v>0</v>
      </c>
      <c r="AG260" s="165">
        <f t="shared" si="160"/>
        <v>0</v>
      </c>
      <c r="AH260" s="161">
        <f t="shared" si="161"/>
        <v>0</v>
      </c>
      <c r="AI260" s="33"/>
      <c r="AJ260" s="166">
        <f t="shared" si="147"/>
        <v>0</v>
      </c>
      <c r="AK260" s="167">
        <f t="shared" si="148"/>
        <v>0</v>
      </c>
      <c r="AL260" s="90"/>
      <c r="AM260" s="154" t="e">
        <f t="shared" si="149"/>
        <v>#VALUE!</v>
      </c>
      <c r="AN260" s="168" t="e">
        <f t="shared" si="137"/>
        <v>#VALUE!</v>
      </c>
      <c r="AO260" s="161" t="e">
        <f t="shared" ca="1" si="159"/>
        <v>#VALUE!</v>
      </c>
      <c r="AP260" s="161" t="e">
        <f t="shared" ca="1" si="150"/>
        <v>#VALUE!</v>
      </c>
      <c r="AQ260" s="155" t="e">
        <f t="shared" ca="1" si="138"/>
        <v>#VALUE!</v>
      </c>
      <c r="AR260" s="161">
        <f t="shared" ca="1" si="139"/>
        <v>0</v>
      </c>
      <c r="AS260" s="161" t="e">
        <f t="shared" ca="1" si="151"/>
        <v>#VALUE!</v>
      </c>
    </row>
    <row r="261" spans="1:45" ht="12.75" customHeight="1" outlineLevel="1" x14ac:dyDescent="0.3">
      <c r="A261" s="35" t="str">
        <f t="shared" si="152"/>
        <v/>
      </c>
      <c r="B261" s="35" t="str">
        <f t="shared" si="140"/>
        <v/>
      </c>
      <c r="C261" s="152" t="str">
        <f t="shared" si="141"/>
        <v/>
      </c>
      <c r="D261" s="153" t="str">
        <f t="shared" si="123"/>
        <v/>
      </c>
      <c r="E261" s="154" t="str">
        <f t="shared" si="153"/>
        <v/>
      </c>
      <c r="F261" s="154" t="str">
        <f t="shared" si="154"/>
        <v/>
      </c>
      <c r="G261" s="155" t="str">
        <f t="shared" si="155"/>
        <v/>
      </c>
      <c r="H261" s="156" t="str">
        <f t="shared" si="142"/>
        <v/>
      </c>
      <c r="I261" s="154" t="str">
        <f t="shared" si="156"/>
        <v/>
      </c>
      <c r="J261" s="157" t="str">
        <f t="shared" si="157"/>
        <v/>
      </c>
      <c r="K261" s="158" t="str">
        <f t="shared" si="124"/>
        <v/>
      </c>
      <c r="L261" s="159" t="str">
        <f t="shared" si="125"/>
        <v/>
      </c>
      <c r="M261" s="159" t="str">
        <f t="shared" si="126"/>
        <v/>
      </c>
      <c r="N261" s="159" t="str">
        <f t="shared" si="127"/>
        <v/>
      </c>
      <c r="O261" s="160" t="str">
        <f t="shared" si="128"/>
        <v/>
      </c>
      <c r="P261" s="161" t="str">
        <f t="shared" si="129"/>
        <v/>
      </c>
      <c r="Q261" s="161" t="str">
        <f t="shared" si="158"/>
        <v/>
      </c>
      <c r="R261" s="161"/>
      <c r="S261" s="161" t="str">
        <f t="shared" si="143"/>
        <v/>
      </c>
      <c r="T261" s="161" t="str">
        <f t="shared" si="130"/>
        <v/>
      </c>
      <c r="U261" s="161" t="str">
        <f t="shared" si="131"/>
        <v/>
      </c>
      <c r="V261" s="162" t="str">
        <f t="shared" si="144"/>
        <v/>
      </c>
      <c r="W261" s="157" t="str">
        <f t="shared" si="132"/>
        <v/>
      </c>
      <c r="X261" s="157" t="str">
        <f t="shared" si="133"/>
        <v/>
      </c>
      <c r="Y261" s="157"/>
      <c r="Z261" s="157">
        <f t="shared" si="134"/>
        <v>0</v>
      </c>
      <c r="AA261" s="161" t="str">
        <f t="shared" si="145"/>
        <v/>
      </c>
      <c r="AB261" s="161" t="str">
        <f t="shared" si="135"/>
        <v/>
      </c>
      <c r="AC261" s="163">
        <f t="shared" si="135"/>
        <v>0</v>
      </c>
      <c r="AD261" s="163" t="str">
        <f t="shared" si="135"/>
        <v/>
      </c>
      <c r="AE261" s="161" t="str">
        <f t="shared" si="136"/>
        <v/>
      </c>
      <c r="AF261" s="164">
        <f t="shared" si="146"/>
        <v>0</v>
      </c>
      <c r="AG261" s="165">
        <f t="shared" si="160"/>
        <v>0</v>
      </c>
      <c r="AH261" s="161">
        <f t="shared" si="161"/>
        <v>0</v>
      </c>
      <c r="AI261" s="33"/>
      <c r="AJ261" s="166">
        <f t="shared" si="147"/>
        <v>0</v>
      </c>
      <c r="AK261" s="167">
        <f t="shared" si="148"/>
        <v>0</v>
      </c>
      <c r="AL261" s="90"/>
      <c r="AM261" s="154" t="e">
        <f t="shared" si="149"/>
        <v>#VALUE!</v>
      </c>
      <c r="AN261" s="168" t="e">
        <f t="shared" si="137"/>
        <v>#VALUE!</v>
      </c>
      <c r="AO261" s="161" t="e">
        <f t="shared" ca="1" si="159"/>
        <v>#VALUE!</v>
      </c>
      <c r="AP261" s="161" t="e">
        <f t="shared" ca="1" si="150"/>
        <v>#VALUE!</v>
      </c>
      <c r="AQ261" s="155" t="e">
        <f t="shared" ca="1" si="138"/>
        <v>#VALUE!</v>
      </c>
      <c r="AR261" s="161">
        <f t="shared" ca="1" si="139"/>
        <v>0</v>
      </c>
      <c r="AS261" s="161" t="e">
        <f t="shared" ca="1" si="151"/>
        <v>#VALUE!</v>
      </c>
    </row>
    <row r="262" spans="1:45" ht="12.75" customHeight="1" outlineLevel="1" x14ac:dyDescent="0.3">
      <c r="A262" s="35" t="str">
        <f t="shared" si="152"/>
        <v/>
      </c>
      <c r="B262" s="35" t="str">
        <f t="shared" si="140"/>
        <v/>
      </c>
      <c r="C262" s="152" t="str">
        <f t="shared" si="141"/>
        <v/>
      </c>
      <c r="D262" s="153" t="str">
        <f t="shared" si="123"/>
        <v/>
      </c>
      <c r="E262" s="154" t="str">
        <f t="shared" si="153"/>
        <v/>
      </c>
      <c r="F262" s="154" t="str">
        <f t="shared" si="154"/>
        <v/>
      </c>
      <c r="G262" s="155" t="str">
        <f t="shared" si="155"/>
        <v/>
      </c>
      <c r="H262" s="156" t="str">
        <f t="shared" si="142"/>
        <v/>
      </c>
      <c r="I262" s="154" t="str">
        <f t="shared" si="156"/>
        <v/>
      </c>
      <c r="J262" s="157" t="str">
        <f t="shared" si="157"/>
        <v/>
      </c>
      <c r="K262" s="158" t="str">
        <f t="shared" si="124"/>
        <v/>
      </c>
      <c r="L262" s="159" t="str">
        <f t="shared" si="125"/>
        <v/>
      </c>
      <c r="M262" s="159" t="str">
        <f t="shared" si="126"/>
        <v/>
      </c>
      <c r="N262" s="159" t="str">
        <f t="shared" si="127"/>
        <v/>
      </c>
      <c r="O262" s="160" t="str">
        <f t="shared" si="128"/>
        <v/>
      </c>
      <c r="P262" s="161" t="str">
        <f t="shared" si="129"/>
        <v/>
      </c>
      <c r="Q262" s="161" t="str">
        <f t="shared" si="158"/>
        <v/>
      </c>
      <c r="R262" s="161"/>
      <c r="S262" s="161" t="str">
        <f t="shared" si="143"/>
        <v/>
      </c>
      <c r="T262" s="161" t="str">
        <f t="shared" si="130"/>
        <v/>
      </c>
      <c r="U262" s="161" t="str">
        <f t="shared" si="131"/>
        <v/>
      </c>
      <c r="V262" s="162" t="str">
        <f t="shared" si="144"/>
        <v/>
      </c>
      <c r="W262" s="157" t="str">
        <f t="shared" si="132"/>
        <v/>
      </c>
      <c r="X262" s="157" t="str">
        <f t="shared" si="133"/>
        <v/>
      </c>
      <c r="Y262" s="157"/>
      <c r="Z262" s="157">
        <f t="shared" si="134"/>
        <v>0</v>
      </c>
      <c r="AA262" s="161" t="str">
        <f t="shared" si="145"/>
        <v/>
      </c>
      <c r="AB262" s="161" t="str">
        <f t="shared" si="135"/>
        <v/>
      </c>
      <c r="AC262" s="163">
        <f t="shared" si="135"/>
        <v>0</v>
      </c>
      <c r="AD262" s="163" t="str">
        <f t="shared" si="135"/>
        <v/>
      </c>
      <c r="AE262" s="161" t="str">
        <f t="shared" si="136"/>
        <v/>
      </c>
      <c r="AF262" s="164">
        <f t="shared" si="146"/>
        <v>0</v>
      </c>
      <c r="AG262" s="165">
        <f t="shared" si="160"/>
        <v>0</v>
      </c>
      <c r="AH262" s="161">
        <f t="shared" si="161"/>
        <v>0</v>
      </c>
      <c r="AI262" s="33"/>
      <c r="AJ262" s="166">
        <f t="shared" si="147"/>
        <v>0</v>
      </c>
      <c r="AK262" s="167">
        <f t="shared" si="148"/>
        <v>0</v>
      </c>
      <c r="AL262" s="90"/>
      <c r="AM262" s="154" t="e">
        <f t="shared" si="149"/>
        <v>#VALUE!</v>
      </c>
      <c r="AN262" s="168" t="e">
        <f t="shared" si="137"/>
        <v>#VALUE!</v>
      </c>
      <c r="AO262" s="161" t="e">
        <f t="shared" ca="1" si="159"/>
        <v>#VALUE!</v>
      </c>
      <c r="AP262" s="161" t="e">
        <f t="shared" ca="1" si="150"/>
        <v>#VALUE!</v>
      </c>
      <c r="AQ262" s="155" t="e">
        <f t="shared" ca="1" si="138"/>
        <v>#VALUE!</v>
      </c>
      <c r="AR262" s="161">
        <f t="shared" ca="1" si="139"/>
        <v>0</v>
      </c>
      <c r="AS262" s="161" t="e">
        <f t="shared" ca="1" si="151"/>
        <v>#VALUE!</v>
      </c>
    </row>
    <row r="263" spans="1:45" ht="12.75" customHeight="1" outlineLevel="1" x14ac:dyDescent="0.3">
      <c r="A263" s="35" t="str">
        <f t="shared" si="152"/>
        <v/>
      </c>
      <c r="B263" s="35" t="str">
        <f t="shared" si="140"/>
        <v/>
      </c>
      <c r="C263" s="152" t="str">
        <f t="shared" si="141"/>
        <v/>
      </c>
      <c r="D263" s="153" t="str">
        <f t="shared" si="123"/>
        <v/>
      </c>
      <c r="E263" s="154" t="str">
        <f t="shared" si="153"/>
        <v/>
      </c>
      <c r="F263" s="154" t="str">
        <f t="shared" si="154"/>
        <v/>
      </c>
      <c r="G263" s="155" t="str">
        <f t="shared" si="155"/>
        <v/>
      </c>
      <c r="H263" s="156" t="str">
        <f t="shared" si="142"/>
        <v/>
      </c>
      <c r="I263" s="154" t="str">
        <f t="shared" si="156"/>
        <v/>
      </c>
      <c r="J263" s="157" t="str">
        <f t="shared" si="157"/>
        <v/>
      </c>
      <c r="K263" s="158" t="str">
        <f t="shared" si="124"/>
        <v/>
      </c>
      <c r="L263" s="159" t="str">
        <f t="shared" si="125"/>
        <v/>
      </c>
      <c r="M263" s="159" t="str">
        <f t="shared" si="126"/>
        <v/>
      </c>
      <c r="N263" s="159" t="str">
        <f t="shared" si="127"/>
        <v/>
      </c>
      <c r="O263" s="160" t="str">
        <f t="shared" si="128"/>
        <v/>
      </c>
      <c r="P263" s="161" t="str">
        <f t="shared" si="129"/>
        <v/>
      </c>
      <c r="Q263" s="161" t="str">
        <f t="shared" si="158"/>
        <v/>
      </c>
      <c r="R263" s="161"/>
      <c r="S263" s="161" t="str">
        <f t="shared" si="143"/>
        <v/>
      </c>
      <c r="T263" s="161" t="str">
        <f t="shared" si="130"/>
        <v/>
      </c>
      <c r="U263" s="161" t="str">
        <f t="shared" si="131"/>
        <v/>
      </c>
      <c r="V263" s="162" t="str">
        <f t="shared" si="144"/>
        <v/>
      </c>
      <c r="W263" s="157" t="str">
        <f t="shared" si="132"/>
        <v/>
      </c>
      <c r="X263" s="157" t="str">
        <f t="shared" si="133"/>
        <v/>
      </c>
      <c r="Y263" s="157"/>
      <c r="Z263" s="157">
        <f t="shared" si="134"/>
        <v>0</v>
      </c>
      <c r="AA263" s="161" t="str">
        <f t="shared" si="145"/>
        <v/>
      </c>
      <c r="AB263" s="161" t="str">
        <f t="shared" si="135"/>
        <v/>
      </c>
      <c r="AC263" s="163">
        <f t="shared" si="135"/>
        <v>0</v>
      </c>
      <c r="AD263" s="163" t="str">
        <f t="shared" si="135"/>
        <v/>
      </c>
      <c r="AE263" s="161" t="str">
        <f t="shared" si="136"/>
        <v/>
      </c>
      <c r="AF263" s="164">
        <f t="shared" si="146"/>
        <v>0</v>
      </c>
      <c r="AG263" s="165">
        <f t="shared" si="160"/>
        <v>0</v>
      </c>
      <c r="AH263" s="161">
        <f t="shared" si="161"/>
        <v>0</v>
      </c>
      <c r="AI263" s="33"/>
      <c r="AJ263" s="166">
        <f t="shared" si="147"/>
        <v>0</v>
      </c>
      <c r="AK263" s="167">
        <f t="shared" si="148"/>
        <v>0</v>
      </c>
      <c r="AL263" s="90"/>
      <c r="AM263" s="154" t="e">
        <f t="shared" si="149"/>
        <v>#VALUE!</v>
      </c>
      <c r="AN263" s="168" t="e">
        <f t="shared" si="137"/>
        <v>#VALUE!</v>
      </c>
      <c r="AO263" s="161" t="e">
        <f t="shared" ca="1" si="159"/>
        <v>#VALUE!</v>
      </c>
      <c r="AP263" s="161" t="e">
        <f t="shared" ca="1" si="150"/>
        <v>#VALUE!</v>
      </c>
      <c r="AQ263" s="155" t="e">
        <f t="shared" ca="1" si="138"/>
        <v>#VALUE!</v>
      </c>
      <c r="AR263" s="161">
        <f t="shared" ca="1" si="139"/>
        <v>0</v>
      </c>
      <c r="AS263" s="161" t="e">
        <f t="shared" ca="1" si="151"/>
        <v>#VALUE!</v>
      </c>
    </row>
    <row r="264" spans="1:45" ht="12.75" customHeight="1" outlineLevel="1" x14ac:dyDescent="0.3">
      <c r="A264" s="35" t="str">
        <f t="shared" si="152"/>
        <v/>
      </c>
      <c r="B264" s="35" t="str">
        <f t="shared" si="140"/>
        <v/>
      </c>
      <c r="C264" s="152" t="str">
        <f t="shared" si="141"/>
        <v/>
      </c>
      <c r="D264" s="153" t="str">
        <f t="shared" si="123"/>
        <v/>
      </c>
      <c r="E264" s="154" t="str">
        <f t="shared" si="153"/>
        <v/>
      </c>
      <c r="F264" s="154" t="str">
        <f t="shared" si="154"/>
        <v/>
      </c>
      <c r="G264" s="155" t="str">
        <f t="shared" si="155"/>
        <v/>
      </c>
      <c r="H264" s="156" t="str">
        <f t="shared" si="142"/>
        <v/>
      </c>
      <c r="I264" s="154" t="str">
        <f t="shared" si="156"/>
        <v/>
      </c>
      <c r="J264" s="157" t="str">
        <f t="shared" si="157"/>
        <v/>
      </c>
      <c r="K264" s="158" t="str">
        <f t="shared" si="124"/>
        <v/>
      </c>
      <c r="L264" s="159" t="str">
        <f t="shared" si="125"/>
        <v/>
      </c>
      <c r="M264" s="159" t="str">
        <f t="shared" si="126"/>
        <v/>
      </c>
      <c r="N264" s="159" t="str">
        <f t="shared" si="127"/>
        <v/>
      </c>
      <c r="O264" s="160" t="str">
        <f t="shared" si="128"/>
        <v/>
      </c>
      <c r="P264" s="161" t="str">
        <f t="shared" si="129"/>
        <v/>
      </c>
      <c r="Q264" s="161" t="str">
        <f t="shared" si="158"/>
        <v/>
      </c>
      <c r="R264" s="161"/>
      <c r="S264" s="161" t="str">
        <f t="shared" si="143"/>
        <v/>
      </c>
      <c r="T264" s="161" t="str">
        <f t="shared" si="130"/>
        <v/>
      </c>
      <c r="U264" s="161" t="str">
        <f t="shared" si="131"/>
        <v/>
      </c>
      <c r="V264" s="162" t="str">
        <f t="shared" si="144"/>
        <v/>
      </c>
      <c r="W264" s="157" t="str">
        <f t="shared" si="132"/>
        <v/>
      </c>
      <c r="X264" s="157" t="str">
        <f t="shared" si="133"/>
        <v/>
      </c>
      <c r="Y264" s="157"/>
      <c r="Z264" s="157">
        <f t="shared" si="134"/>
        <v>0</v>
      </c>
      <c r="AA264" s="161" t="str">
        <f t="shared" si="145"/>
        <v/>
      </c>
      <c r="AB264" s="161" t="str">
        <f t="shared" si="135"/>
        <v/>
      </c>
      <c r="AC264" s="163">
        <f t="shared" si="135"/>
        <v>0</v>
      </c>
      <c r="AD264" s="163" t="str">
        <f t="shared" si="135"/>
        <v/>
      </c>
      <c r="AE264" s="161" t="str">
        <f t="shared" si="136"/>
        <v/>
      </c>
      <c r="AF264" s="164">
        <f t="shared" si="146"/>
        <v>0</v>
      </c>
      <c r="AG264" s="165">
        <f t="shared" si="160"/>
        <v>0</v>
      </c>
      <c r="AH264" s="161">
        <f t="shared" si="161"/>
        <v>0</v>
      </c>
      <c r="AI264" s="33"/>
      <c r="AJ264" s="166">
        <f t="shared" si="147"/>
        <v>0</v>
      </c>
      <c r="AK264" s="167">
        <f t="shared" si="148"/>
        <v>0</v>
      </c>
      <c r="AL264" s="90"/>
      <c r="AM264" s="154" t="e">
        <f t="shared" si="149"/>
        <v>#VALUE!</v>
      </c>
      <c r="AN264" s="168" t="e">
        <f t="shared" si="137"/>
        <v>#VALUE!</v>
      </c>
      <c r="AO264" s="161" t="e">
        <f t="shared" ca="1" si="159"/>
        <v>#VALUE!</v>
      </c>
      <c r="AP264" s="161" t="e">
        <f t="shared" ca="1" si="150"/>
        <v>#VALUE!</v>
      </c>
      <c r="AQ264" s="155" t="e">
        <f t="shared" ca="1" si="138"/>
        <v>#VALUE!</v>
      </c>
      <c r="AR264" s="161">
        <f t="shared" ca="1" si="139"/>
        <v>0</v>
      </c>
      <c r="AS264" s="161" t="e">
        <f t="shared" ca="1" si="151"/>
        <v>#VALUE!</v>
      </c>
    </row>
    <row r="265" spans="1:45" ht="12.75" customHeight="1" outlineLevel="1" x14ac:dyDescent="0.3">
      <c r="A265" s="35" t="str">
        <f t="shared" si="152"/>
        <v/>
      </c>
      <c r="B265" s="35" t="str">
        <f t="shared" si="140"/>
        <v/>
      </c>
      <c r="C265" s="152" t="str">
        <f t="shared" si="141"/>
        <v/>
      </c>
      <c r="D265" s="153" t="str">
        <f t="shared" si="123"/>
        <v/>
      </c>
      <c r="E265" s="154" t="str">
        <f t="shared" si="153"/>
        <v/>
      </c>
      <c r="F265" s="154" t="str">
        <f t="shared" si="154"/>
        <v/>
      </c>
      <c r="G265" s="155" t="str">
        <f t="shared" si="155"/>
        <v/>
      </c>
      <c r="H265" s="156" t="str">
        <f t="shared" si="142"/>
        <v/>
      </c>
      <c r="I265" s="154" t="str">
        <f t="shared" si="156"/>
        <v/>
      </c>
      <c r="J265" s="157" t="str">
        <f t="shared" si="157"/>
        <v/>
      </c>
      <c r="K265" s="158" t="str">
        <f t="shared" si="124"/>
        <v/>
      </c>
      <c r="L265" s="159" t="str">
        <f t="shared" si="125"/>
        <v/>
      </c>
      <c r="M265" s="159" t="str">
        <f t="shared" si="126"/>
        <v/>
      </c>
      <c r="N265" s="159" t="str">
        <f t="shared" si="127"/>
        <v/>
      </c>
      <c r="O265" s="160" t="str">
        <f t="shared" si="128"/>
        <v/>
      </c>
      <c r="P265" s="161" t="str">
        <f t="shared" si="129"/>
        <v/>
      </c>
      <c r="Q265" s="161" t="str">
        <f t="shared" si="158"/>
        <v/>
      </c>
      <c r="R265" s="161"/>
      <c r="S265" s="161" t="str">
        <f t="shared" si="143"/>
        <v/>
      </c>
      <c r="T265" s="161" t="str">
        <f t="shared" si="130"/>
        <v/>
      </c>
      <c r="U265" s="161" t="str">
        <f t="shared" si="131"/>
        <v/>
      </c>
      <c r="V265" s="162" t="str">
        <f t="shared" si="144"/>
        <v/>
      </c>
      <c r="W265" s="157" t="str">
        <f t="shared" si="132"/>
        <v/>
      </c>
      <c r="X265" s="157" t="str">
        <f t="shared" si="133"/>
        <v/>
      </c>
      <c r="Y265" s="157"/>
      <c r="Z265" s="157">
        <f t="shared" si="134"/>
        <v>0</v>
      </c>
      <c r="AA265" s="161" t="str">
        <f t="shared" si="145"/>
        <v/>
      </c>
      <c r="AB265" s="161" t="str">
        <f t="shared" si="135"/>
        <v/>
      </c>
      <c r="AC265" s="163">
        <f t="shared" si="135"/>
        <v>0</v>
      </c>
      <c r="AD265" s="163" t="str">
        <f t="shared" si="135"/>
        <v/>
      </c>
      <c r="AE265" s="161" t="str">
        <f t="shared" si="136"/>
        <v/>
      </c>
      <c r="AF265" s="164">
        <f t="shared" si="146"/>
        <v>0</v>
      </c>
      <c r="AG265" s="165">
        <f t="shared" si="160"/>
        <v>0</v>
      </c>
      <c r="AH265" s="161">
        <f t="shared" si="161"/>
        <v>0</v>
      </c>
      <c r="AI265" s="33"/>
      <c r="AJ265" s="166">
        <f t="shared" si="147"/>
        <v>0</v>
      </c>
      <c r="AK265" s="167">
        <f t="shared" si="148"/>
        <v>0</v>
      </c>
      <c r="AL265" s="90"/>
      <c r="AM265" s="154" t="e">
        <f t="shared" si="149"/>
        <v>#VALUE!</v>
      </c>
      <c r="AN265" s="168" t="e">
        <f t="shared" si="137"/>
        <v>#VALUE!</v>
      </c>
      <c r="AO265" s="161" t="e">
        <f t="shared" ca="1" si="159"/>
        <v>#VALUE!</v>
      </c>
      <c r="AP265" s="161" t="e">
        <f t="shared" ca="1" si="150"/>
        <v>#VALUE!</v>
      </c>
      <c r="AQ265" s="155" t="e">
        <f t="shared" ca="1" si="138"/>
        <v>#VALUE!</v>
      </c>
      <c r="AR265" s="161">
        <f t="shared" ca="1" si="139"/>
        <v>0</v>
      </c>
      <c r="AS265" s="161" t="e">
        <f t="shared" ca="1" si="151"/>
        <v>#VALUE!</v>
      </c>
    </row>
    <row r="266" spans="1:45" ht="12.75" customHeight="1" outlineLevel="1" x14ac:dyDescent="0.3">
      <c r="A266" s="35" t="str">
        <f t="shared" si="152"/>
        <v/>
      </c>
      <c r="B266" s="35" t="str">
        <f t="shared" si="140"/>
        <v/>
      </c>
      <c r="C266" s="152" t="str">
        <f t="shared" si="141"/>
        <v/>
      </c>
      <c r="D266" s="153" t="str">
        <f t="shared" si="123"/>
        <v/>
      </c>
      <c r="E266" s="154" t="str">
        <f t="shared" si="153"/>
        <v/>
      </c>
      <c r="F266" s="154" t="str">
        <f t="shared" si="154"/>
        <v/>
      </c>
      <c r="G266" s="155" t="str">
        <f t="shared" si="155"/>
        <v/>
      </c>
      <c r="H266" s="156" t="str">
        <f t="shared" si="142"/>
        <v/>
      </c>
      <c r="I266" s="154" t="str">
        <f t="shared" si="156"/>
        <v/>
      </c>
      <c r="J266" s="157" t="str">
        <f t="shared" si="157"/>
        <v/>
      </c>
      <c r="K266" s="158" t="str">
        <f t="shared" si="124"/>
        <v/>
      </c>
      <c r="L266" s="159" t="str">
        <f t="shared" si="125"/>
        <v/>
      </c>
      <c r="M266" s="159" t="str">
        <f t="shared" si="126"/>
        <v/>
      </c>
      <c r="N266" s="159" t="str">
        <f t="shared" si="127"/>
        <v/>
      </c>
      <c r="O266" s="160" t="str">
        <f t="shared" si="128"/>
        <v/>
      </c>
      <c r="P266" s="161" t="str">
        <f t="shared" si="129"/>
        <v/>
      </c>
      <c r="Q266" s="161" t="str">
        <f t="shared" si="158"/>
        <v/>
      </c>
      <c r="R266" s="161"/>
      <c r="S266" s="161" t="str">
        <f t="shared" si="143"/>
        <v/>
      </c>
      <c r="T266" s="161" t="str">
        <f t="shared" si="130"/>
        <v/>
      </c>
      <c r="U266" s="161" t="str">
        <f t="shared" si="131"/>
        <v/>
      </c>
      <c r="V266" s="162" t="str">
        <f t="shared" si="144"/>
        <v/>
      </c>
      <c r="W266" s="157" t="str">
        <f t="shared" si="132"/>
        <v/>
      </c>
      <c r="X266" s="157" t="str">
        <f t="shared" si="133"/>
        <v/>
      </c>
      <c r="Y266" s="157"/>
      <c r="Z266" s="157">
        <f t="shared" si="134"/>
        <v>0</v>
      </c>
      <c r="AA266" s="161" t="str">
        <f t="shared" si="145"/>
        <v/>
      </c>
      <c r="AB266" s="161" t="str">
        <f t="shared" si="135"/>
        <v/>
      </c>
      <c r="AC266" s="163">
        <f t="shared" si="135"/>
        <v>0</v>
      </c>
      <c r="AD266" s="163" t="str">
        <f t="shared" si="135"/>
        <v/>
      </c>
      <c r="AE266" s="161" t="str">
        <f t="shared" si="136"/>
        <v/>
      </c>
      <c r="AF266" s="164">
        <f t="shared" si="146"/>
        <v>0</v>
      </c>
      <c r="AG266" s="165">
        <f t="shared" si="160"/>
        <v>0</v>
      </c>
      <c r="AH266" s="161">
        <f t="shared" si="161"/>
        <v>0</v>
      </c>
      <c r="AI266" s="33"/>
      <c r="AJ266" s="166">
        <f t="shared" si="147"/>
        <v>0</v>
      </c>
      <c r="AK266" s="167">
        <f t="shared" si="148"/>
        <v>0</v>
      </c>
      <c r="AL266" s="90"/>
      <c r="AM266" s="154" t="e">
        <f t="shared" si="149"/>
        <v>#VALUE!</v>
      </c>
      <c r="AN266" s="168" t="e">
        <f t="shared" si="137"/>
        <v>#VALUE!</v>
      </c>
      <c r="AO266" s="161" t="e">
        <f t="shared" ca="1" si="159"/>
        <v>#VALUE!</v>
      </c>
      <c r="AP266" s="161" t="e">
        <f t="shared" ca="1" si="150"/>
        <v>#VALUE!</v>
      </c>
      <c r="AQ266" s="155" t="e">
        <f t="shared" ca="1" si="138"/>
        <v>#VALUE!</v>
      </c>
      <c r="AR266" s="161">
        <f t="shared" ca="1" si="139"/>
        <v>0</v>
      </c>
      <c r="AS266" s="161" t="e">
        <f t="shared" ca="1" si="151"/>
        <v>#VALUE!</v>
      </c>
    </row>
    <row r="267" spans="1:45" ht="12.75" customHeight="1" outlineLevel="1" x14ac:dyDescent="0.3">
      <c r="A267" s="35" t="str">
        <f t="shared" si="152"/>
        <v/>
      </c>
      <c r="B267" s="35" t="str">
        <f t="shared" si="140"/>
        <v/>
      </c>
      <c r="C267" s="152" t="str">
        <f t="shared" si="141"/>
        <v/>
      </c>
      <c r="D267" s="153" t="str">
        <f t="shared" si="123"/>
        <v/>
      </c>
      <c r="E267" s="154" t="str">
        <f t="shared" si="153"/>
        <v/>
      </c>
      <c r="F267" s="154" t="str">
        <f t="shared" si="154"/>
        <v/>
      </c>
      <c r="G267" s="155" t="str">
        <f t="shared" si="155"/>
        <v/>
      </c>
      <c r="H267" s="156" t="str">
        <f t="shared" si="142"/>
        <v/>
      </c>
      <c r="I267" s="154" t="str">
        <f t="shared" si="156"/>
        <v/>
      </c>
      <c r="J267" s="157" t="str">
        <f t="shared" si="157"/>
        <v/>
      </c>
      <c r="K267" s="158" t="str">
        <f t="shared" si="124"/>
        <v/>
      </c>
      <c r="L267" s="159" t="str">
        <f t="shared" si="125"/>
        <v/>
      </c>
      <c r="M267" s="159" t="str">
        <f t="shared" si="126"/>
        <v/>
      </c>
      <c r="N267" s="159" t="str">
        <f t="shared" si="127"/>
        <v/>
      </c>
      <c r="O267" s="160" t="str">
        <f t="shared" si="128"/>
        <v/>
      </c>
      <c r="P267" s="161" t="str">
        <f t="shared" si="129"/>
        <v/>
      </c>
      <c r="Q267" s="161" t="str">
        <f t="shared" si="158"/>
        <v/>
      </c>
      <c r="R267" s="161"/>
      <c r="S267" s="161" t="str">
        <f t="shared" si="143"/>
        <v/>
      </c>
      <c r="T267" s="161" t="str">
        <f t="shared" si="130"/>
        <v/>
      </c>
      <c r="U267" s="161" t="str">
        <f t="shared" si="131"/>
        <v/>
      </c>
      <c r="V267" s="162" t="str">
        <f t="shared" si="144"/>
        <v/>
      </c>
      <c r="W267" s="157" t="str">
        <f t="shared" si="132"/>
        <v/>
      </c>
      <c r="X267" s="157" t="str">
        <f t="shared" si="133"/>
        <v/>
      </c>
      <c r="Y267" s="157"/>
      <c r="Z267" s="157">
        <f t="shared" si="134"/>
        <v>0</v>
      </c>
      <c r="AA267" s="161" t="str">
        <f t="shared" si="145"/>
        <v/>
      </c>
      <c r="AB267" s="161" t="str">
        <f t="shared" si="135"/>
        <v/>
      </c>
      <c r="AC267" s="163">
        <f t="shared" si="135"/>
        <v>0</v>
      </c>
      <c r="AD267" s="163" t="str">
        <f t="shared" si="135"/>
        <v/>
      </c>
      <c r="AE267" s="161" t="str">
        <f t="shared" si="136"/>
        <v/>
      </c>
      <c r="AF267" s="164">
        <f t="shared" si="146"/>
        <v>0</v>
      </c>
      <c r="AG267" s="165">
        <f t="shared" si="160"/>
        <v>0</v>
      </c>
      <c r="AH267" s="161">
        <f t="shared" si="161"/>
        <v>0</v>
      </c>
      <c r="AI267" s="33"/>
      <c r="AJ267" s="166">
        <f t="shared" si="147"/>
        <v>0</v>
      </c>
      <c r="AK267" s="167">
        <f t="shared" si="148"/>
        <v>0</v>
      </c>
      <c r="AL267" s="90"/>
      <c r="AM267" s="154" t="e">
        <f t="shared" si="149"/>
        <v>#VALUE!</v>
      </c>
      <c r="AN267" s="168" t="e">
        <f t="shared" si="137"/>
        <v>#VALUE!</v>
      </c>
      <c r="AO267" s="161" t="e">
        <f t="shared" ca="1" si="159"/>
        <v>#VALUE!</v>
      </c>
      <c r="AP267" s="161" t="e">
        <f t="shared" ca="1" si="150"/>
        <v>#VALUE!</v>
      </c>
      <c r="AQ267" s="155" t="e">
        <f t="shared" ca="1" si="138"/>
        <v>#VALUE!</v>
      </c>
      <c r="AR267" s="161">
        <f t="shared" ca="1" si="139"/>
        <v>0</v>
      </c>
      <c r="AS267" s="161" t="e">
        <f t="shared" ca="1" si="151"/>
        <v>#VALUE!</v>
      </c>
    </row>
    <row r="268" spans="1:45" ht="12.75" customHeight="1" outlineLevel="1" x14ac:dyDescent="0.3">
      <c r="A268" s="35" t="str">
        <f t="shared" si="152"/>
        <v/>
      </c>
      <c r="B268" s="35" t="str">
        <f t="shared" si="140"/>
        <v/>
      </c>
      <c r="C268" s="152" t="str">
        <f t="shared" si="141"/>
        <v/>
      </c>
      <c r="D268" s="153" t="str">
        <f t="shared" si="123"/>
        <v/>
      </c>
      <c r="E268" s="154" t="str">
        <f t="shared" si="153"/>
        <v/>
      </c>
      <c r="F268" s="154" t="str">
        <f t="shared" si="154"/>
        <v/>
      </c>
      <c r="G268" s="155" t="str">
        <f t="shared" si="155"/>
        <v/>
      </c>
      <c r="H268" s="156" t="str">
        <f t="shared" si="142"/>
        <v/>
      </c>
      <c r="I268" s="154" t="str">
        <f t="shared" si="156"/>
        <v/>
      </c>
      <c r="J268" s="157" t="str">
        <f t="shared" si="157"/>
        <v/>
      </c>
      <c r="K268" s="158" t="str">
        <f t="shared" si="124"/>
        <v/>
      </c>
      <c r="L268" s="159" t="str">
        <f t="shared" si="125"/>
        <v/>
      </c>
      <c r="M268" s="159" t="str">
        <f t="shared" si="126"/>
        <v/>
      </c>
      <c r="N268" s="159" t="str">
        <f t="shared" si="127"/>
        <v/>
      </c>
      <c r="O268" s="160" t="str">
        <f t="shared" si="128"/>
        <v/>
      </c>
      <c r="P268" s="161" t="str">
        <f t="shared" si="129"/>
        <v/>
      </c>
      <c r="Q268" s="161" t="str">
        <f t="shared" si="158"/>
        <v/>
      </c>
      <c r="R268" s="161"/>
      <c r="S268" s="161" t="str">
        <f t="shared" si="143"/>
        <v/>
      </c>
      <c r="T268" s="161" t="str">
        <f t="shared" si="130"/>
        <v/>
      </c>
      <c r="U268" s="161" t="str">
        <f t="shared" si="131"/>
        <v/>
      </c>
      <c r="V268" s="162" t="str">
        <f t="shared" si="144"/>
        <v/>
      </c>
      <c r="W268" s="157" t="str">
        <f t="shared" si="132"/>
        <v/>
      </c>
      <c r="X268" s="157" t="str">
        <f t="shared" si="133"/>
        <v/>
      </c>
      <c r="Y268" s="157"/>
      <c r="Z268" s="157">
        <f t="shared" si="134"/>
        <v>0</v>
      </c>
      <c r="AA268" s="161" t="str">
        <f t="shared" si="145"/>
        <v/>
      </c>
      <c r="AB268" s="161" t="str">
        <f t="shared" si="135"/>
        <v/>
      </c>
      <c r="AC268" s="163">
        <f t="shared" si="135"/>
        <v>0</v>
      </c>
      <c r="AD268" s="163" t="str">
        <f t="shared" si="135"/>
        <v/>
      </c>
      <c r="AE268" s="161" t="str">
        <f t="shared" si="136"/>
        <v/>
      </c>
      <c r="AF268" s="164">
        <f t="shared" si="146"/>
        <v>0</v>
      </c>
      <c r="AG268" s="165">
        <f t="shared" si="160"/>
        <v>0</v>
      </c>
      <c r="AH268" s="161">
        <f t="shared" si="161"/>
        <v>0</v>
      </c>
      <c r="AI268" s="33"/>
      <c r="AJ268" s="166">
        <f t="shared" si="147"/>
        <v>0</v>
      </c>
      <c r="AK268" s="167">
        <f t="shared" si="148"/>
        <v>0</v>
      </c>
      <c r="AL268" s="90"/>
      <c r="AM268" s="154" t="e">
        <f t="shared" si="149"/>
        <v>#VALUE!</v>
      </c>
      <c r="AN268" s="168" t="e">
        <f t="shared" si="137"/>
        <v>#VALUE!</v>
      </c>
      <c r="AO268" s="161" t="e">
        <f t="shared" ca="1" si="159"/>
        <v>#VALUE!</v>
      </c>
      <c r="AP268" s="161" t="e">
        <f t="shared" ca="1" si="150"/>
        <v>#VALUE!</v>
      </c>
      <c r="AQ268" s="155" t="e">
        <f t="shared" ca="1" si="138"/>
        <v>#VALUE!</v>
      </c>
      <c r="AR268" s="161">
        <f t="shared" ca="1" si="139"/>
        <v>0</v>
      </c>
      <c r="AS268" s="161" t="e">
        <f t="shared" ca="1" si="151"/>
        <v>#VALUE!</v>
      </c>
    </row>
    <row r="269" spans="1:45" ht="12.75" customHeight="1" outlineLevel="1" x14ac:dyDescent="0.3">
      <c r="A269" s="35" t="str">
        <f t="shared" si="152"/>
        <v/>
      </c>
      <c r="B269" s="35" t="str">
        <f t="shared" si="140"/>
        <v/>
      </c>
      <c r="C269" s="152" t="str">
        <f t="shared" si="141"/>
        <v/>
      </c>
      <c r="D269" s="153" t="str">
        <f t="shared" si="123"/>
        <v/>
      </c>
      <c r="E269" s="154" t="str">
        <f t="shared" si="153"/>
        <v/>
      </c>
      <c r="F269" s="154" t="str">
        <f t="shared" si="154"/>
        <v/>
      </c>
      <c r="G269" s="155" t="str">
        <f t="shared" si="155"/>
        <v/>
      </c>
      <c r="H269" s="156" t="str">
        <f t="shared" si="142"/>
        <v/>
      </c>
      <c r="I269" s="154" t="str">
        <f t="shared" si="156"/>
        <v/>
      </c>
      <c r="J269" s="157" t="str">
        <f t="shared" si="157"/>
        <v/>
      </c>
      <c r="K269" s="158" t="str">
        <f t="shared" si="124"/>
        <v/>
      </c>
      <c r="L269" s="159" t="str">
        <f t="shared" si="125"/>
        <v/>
      </c>
      <c r="M269" s="159" t="str">
        <f t="shared" si="126"/>
        <v/>
      </c>
      <c r="N269" s="159" t="str">
        <f t="shared" si="127"/>
        <v/>
      </c>
      <c r="O269" s="160" t="str">
        <f t="shared" si="128"/>
        <v/>
      </c>
      <c r="P269" s="161" t="str">
        <f t="shared" si="129"/>
        <v/>
      </c>
      <c r="Q269" s="161" t="str">
        <f t="shared" si="158"/>
        <v/>
      </c>
      <c r="R269" s="161"/>
      <c r="S269" s="161" t="str">
        <f t="shared" si="143"/>
        <v/>
      </c>
      <c r="T269" s="161" t="str">
        <f t="shared" si="130"/>
        <v/>
      </c>
      <c r="U269" s="161" t="str">
        <f t="shared" si="131"/>
        <v/>
      </c>
      <c r="V269" s="162" t="str">
        <f t="shared" si="144"/>
        <v/>
      </c>
      <c r="W269" s="157" t="str">
        <f t="shared" si="132"/>
        <v/>
      </c>
      <c r="X269" s="157" t="str">
        <f t="shared" si="133"/>
        <v/>
      </c>
      <c r="Y269" s="157"/>
      <c r="Z269" s="157">
        <f t="shared" si="134"/>
        <v>0</v>
      </c>
      <c r="AA269" s="161" t="str">
        <f t="shared" si="145"/>
        <v/>
      </c>
      <c r="AB269" s="161" t="str">
        <f t="shared" si="135"/>
        <v/>
      </c>
      <c r="AC269" s="163">
        <f t="shared" si="135"/>
        <v>0</v>
      </c>
      <c r="AD269" s="163" t="str">
        <f t="shared" si="135"/>
        <v/>
      </c>
      <c r="AE269" s="161" t="str">
        <f t="shared" si="136"/>
        <v/>
      </c>
      <c r="AF269" s="164">
        <f t="shared" si="146"/>
        <v>0</v>
      </c>
      <c r="AG269" s="165">
        <f t="shared" si="160"/>
        <v>0</v>
      </c>
      <c r="AH269" s="161">
        <f t="shared" si="161"/>
        <v>0</v>
      </c>
      <c r="AI269" s="33"/>
      <c r="AJ269" s="166">
        <f t="shared" si="147"/>
        <v>0</v>
      </c>
      <c r="AK269" s="167">
        <f t="shared" si="148"/>
        <v>0</v>
      </c>
      <c r="AL269" s="90"/>
      <c r="AM269" s="154" t="e">
        <f t="shared" si="149"/>
        <v>#VALUE!</v>
      </c>
      <c r="AN269" s="168" t="e">
        <f t="shared" si="137"/>
        <v>#VALUE!</v>
      </c>
      <c r="AO269" s="161" t="e">
        <f t="shared" ca="1" si="159"/>
        <v>#VALUE!</v>
      </c>
      <c r="AP269" s="161" t="e">
        <f t="shared" ca="1" si="150"/>
        <v>#VALUE!</v>
      </c>
      <c r="AQ269" s="155" t="e">
        <f t="shared" ca="1" si="138"/>
        <v>#VALUE!</v>
      </c>
      <c r="AR269" s="161">
        <f t="shared" ca="1" si="139"/>
        <v>0</v>
      </c>
      <c r="AS269" s="161" t="e">
        <f t="shared" ca="1" si="151"/>
        <v>#VALUE!</v>
      </c>
    </row>
    <row r="270" spans="1:45" ht="12.75" customHeight="1" x14ac:dyDescent="0.3">
      <c r="A270" s="35" t="str">
        <f t="shared" si="152"/>
        <v/>
      </c>
      <c r="B270" s="35" t="str">
        <f t="shared" si="140"/>
        <v/>
      </c>
      <c r="C270" s="152" t="str">
        <f t="shared" si="141"/>
        <v/>
      </c>
      <c r="D270" s="153" t="str">
        <f t="shared" si="123"/>
        <v/>
      </c>
      <c r="E270" s="154" t="str">
        <f t="shared" si="153"/>
        <v/>
      </c>
      <c r="F270" s="154" t="str">
        <f t="shared" si="154"/>
        <v/>
      </c>
      <c r="G270" s="155" t="str">
        <f t="shared" si="155"/>
        <v/>
      </c>
      <c r="H270" s="156" t="str">
        <f t="shared" si="142"/>
        <v/>
      </c>
      <c r="I270" s="154" t="str">
        <f t="shared" si="156"/>
        <v/>
      </c>
      <c r="J270" s="157" t="str">
        <f t="shared" si="157"/>
        <v/>
      </c>
      <c r="K270" s="158" t="str">
        <f t="shared" si="124"/>
        <v/>
      </c>
      <c r="L270" s="159" t="str">
        <f t="shared" si="125"/>
        <v/>
      </c>
      <c r="M270" s="159" t="str">
        <f t="shared" si="126"/>
        <v/>
      </c>
      <c r="N270" s="159" t="str">
        <f t="shared" si="127"/>
        <v/>
      </c>
      <c r="O270" s="160" t="str">
        <f t="shared" si="128"/>
        <v/>
      </c>
      <c r="P270" s="161" t="str">
        <f t="shared" si="129"/>
        <v/>
      </c>
      <c r="Q270" s="161" t="str">
        <f t="shared" si="158"/>
        <v/>
      </c>
      <c r="R270" s="161"/>
      <c r="S270" s="161" t="str">
        <f t="shared" si="143"/>
        <v/>
      </c>
      <c r="T270" s="161" t="str">
        <f t="shared" si="130"/>
        <v/>
      </c>
      <c r="U270" s="161" t="str">
        <f t="shared" si="131"/>
        <v/>
      </c>
      <c r="V270" s="162" t="str">
        <f t="shared" si="144"/>
        <v/>
      </c>
      <c r="W270" s="157" t="str">
        <f t="shared" si="132"/>
        <v/>
      </c>
      <c r="X270" s="157" t="str">
        <f t="shared" si="133"/>
        <v/>
      </c>
      <c r="Y270" s="157"/>
      <c r="Z270" s="157">
        <f t="shared" si="134"/>
        <v>0</v>
      </c>
      <c r="AA270" s="161" t="str">
        <f t="shared" si="145"/>
        <v/>
      </c>
      <c r="AB270" s="161" t="str">
        <f t="shared" si="135"/>
        <v/>
      </c>
      <c r="AC270" s="163">
        <f t="shared" si="135"/>
        <v>0</v>
      </c>
      <c r="AD270" s="163" t="str">
        <f t="shared" si="135"/>
        <v/>
      </c>
      <c r="AE270" s="161" t="str">
        <f t="shared" si="136"/>
        <v/>
      </c>
      <c r="AF270" s="164">
        <f t="shared" si="146"/>
        <v>0</v>
      </c>
      <c r="AG270" s="165">
        <f t="shared" si="160"/>
        <v>0</v>
      </c>
      <c r="AH270" s="161">
        <f t="shared" si="161"/>
        <v>0</v>
      </c>
      <c r="AI270" s="33"/>
      <c r="AJ270" s="166">
        <f t="shared" si="147"/>
        <v>0</v>
      </c>
      <c r="AK270" s="167">
        <f t="shared" si="148"/>
        <v>0</v>
      </c>
      <c r="AL270" s="90"/>
      <c r="AM270" s="154" t="e">
        <f t="shared" si="149"/>
        <v>#VALUE!</v>
      </c>
      <c r="AN270" s="168" t="e">
        <f t="shared" si="137"/>
        <v>#VALUE!</v>
      </c>
      <c r="AO270" s="161" t="e">
        <f t="shared" ca="1" si="159"/>
        <v>#VALUE!</v>
      </c>
      <c r="AP270" s="161" t="e">
        <f t="shared" ca="1" si="150"/>
        <v>#VALUE!</v>
      </c>
      <c r="AQ270" s="155" t="e">
        <f t="shared" ca="1" si="138"/>
        <v>#VALUE!</v>
      </c>
      <c r="AR270" s="161">
        <f t="shared" ca="1" si="139"/>
        <v>0</v>
      </c>
      <c r="AS270" s="161" t="e">
        <f t="shared" ca="1" si="151"/>
        <v>#VALUE!</v>
      </c>
    </row>
    <row r="271" spans="1:45" ht="12.75" customHeight="1" x14ac:dyDescent="0.3">
      <c r="A271" s="35" t="str">
        <f t="shared" si="152"/>
        <v/>
      </c>
      <c r="B271" s="35" t="str">
        <f t="shared" si="140"/>
        <v/>
      </c>
      <c r="C271" s="152" t="str">
        <f t="shared" si="141"/>
        <v/>
      </c>
      <c r="D271" s="153" t="str">
        <f t="shared" si="123"/>
        <v/>
      </c>
      <c r="E271" s="154" t="str">
        <f t="shared" si="153"/>
        <v/>
      </c>
      <c r="F271" s="154" t="str">
        <f t="shared" si="154"/>
        <v/>
      </c>
      <c r="G271" s="155" t="str">
        <f t="shared" si="155"/>
        <v/>
      </c>
      <c r="H271" s="156" t="str">
        <f t="shared" si="142"/>
        <v/>
      </c>
      <c r="I271" s="154" t="str">
        <f t="shared" si="156"/>
        <v/>
      </c>
      <c r="J271" s="157" t="str">
        <f t="shared" si="157"/>
        <v/>
      </c>
      <c r="K271" s="158" t="str">
        <f t="shared" si="124"/>
        <v/>
      </c>
      <c r="L271" s="159" t="str">
        <f t="shared" si="125"/>
        <v/>
      </c>
      <c r="M271" s="159" t="str">
        <f t="shared" si="126"/>
        <v/>
      </c>
      <c r="N271" s="159" t="str">
        <f t="shared" si="127"/>
        <v/>
      </c>
      <c r="O271" s="160" t="str">
        <f t="shared" si="128"/>
        <v/>
      </c>
      <c r="P271" s="161" t="str">
        <f t="shared" si="129"/>
        <v/>
      </c>
      <c r="Q271" s="161" t="str">
        <f t="shared" si="158"/>
        <v/>
      </c>
      <c r="R271" s="161"/>
      <c r="S271" s="161" t="str">
        <f t="shared" si="143"/>
        <v/>
      </c>
      <c r="T271" s="161" t="str">
        <f t="shared" si="130"/>
        <v/>
      </c>
      <c r="U271" s="161" t="str">
        <f t="shared" si="131"/>
        <v/>
      </c>
      <c r="V271" s="162" t="str">
        <f t="shared" si="144"/>
        <v/>
      </c>
      <c r="W271" s="157" t="str">
        <f t="shared" si="132"/>
        <v/>
      </c>
      <c r="X271" s="157" t="str">
        <f t="shared" si="133"/>
        <v/>
      </c>
      <c r="Y271" s="157"/>
      <c r="Z271" s="157">
        <f t="shared" si="134"/>
        <v>0</v>
      </c>
      <c r="AA271" s="161" t="str">
        <f t="shared" si="145"/>
        <v/>
      </c>
      <c r="AB271" s="161" t="str">
        <f t="shared" si="135"/>
        <v/>
      </c>
      <c r="AC271" s="163">
        <f t="shared" si="135"/>
        <v>0</v>
      </c>
      <c r="AD271" s="163" t="str">
        <f t="shared" si="135"/>
        <v/>
      </c>
      <c r="AE271" s="161" t="str">
        <f t="shared" si="136"/>
        <v/>
      </c>
      <c r="AF271" s="164">
        <f t="shared" si="146"/>
        <v>0</v>
      </c>
      <c r="AG271" s="165">
        <f t="shared" si="160"/>
        <v>0</v>
      </c>
      <c r="AH271" s="161">
        <f t="shared" si="161"/>
        <v>0</v>
      </c>
      <c r="AI271" s="33"/>
      <c r="AJ271" s="166">
        <f t="shared" si="147"/>
        <v>0</v>
      </c>
      <c r="AK271" s="167">
        <f t="shared" si="148"/>
        <v>0</v>
      </c>
      <c r="AL271" s="90"/>
      <c r="AM271" s="154" t="e">
        <f t="shared" si="149"/>
        <v>#VALUE!</v>
      </c>
      <c r="AN271" s="168" t="e">
        <f t="shared" si="137"/>
        <v>#VALUE!</v>
      </c>
      <c r="AO271" s="161" t="e">
        <f t="shared" ca="1" si="159"/>
        <v>#VALUE!</v>
      </c>
      <c r="AP271" s="161" t="e">
        <f t="shared" ca="1" si="150"/>
        <v>#VALUE!</v>
      </c>
      <c r="AQ271" s="155" t="e">
        <f t="shared" ca="1" si="138"/>
        <v>#VALUE!</v>
      </c>
      <c r="AR271" s="161">
        <f t="shared" ca="1" si="139"/>
        <v>0</v>
      </c>
      <c r="AS271" s="161" t="e">
        <f t="shared" ca="1" si="151"/>
        <v>#VALUE!</v>
      </c>
    </row>
    <row r="272" spans="1:45" x14ac:dyDescent="0.3">
      <c r="A272" s="35" t="str">
        <f t="shared" si="152"/>
        <v/>
      </c>
      <c r="B272" s="35" t="str">
        <f t="shared" si="140"/>
        <v/>
      </c>
      <c r="C272" s="152" t="str">
        <f t="shared" si="141"/>
        <v/>
      </c>
      <c r="D272" s="153" t="str">
        <f t="shared" si="123"/>
        <v/>
      </c>
      <c r="E272" s="154" t="str">
        <f t="shared" si="153"/>
        <v/>
      </c>
      <c r="F272" s="154" t="str">
        <f t="shared" si="154"/>
        <v/>
      </c>
      <c r="G272" s="155" t="str">
        <f t="shared" si="155"/>
        <v/>
      </c>
      <c r="H272" s="156" t="str">
        <f t="shared" si="142"/>
        <v/>
      </c>
      <c r="I272" s="154" t="str">
        <f t="shared" si="156"/>
        <v/>
      </c>
      <c r="J272" s="157" t="str">
        <f t="shared" si="157"/>
        <v/>
      </c>
      <c r="K272" s="158" t="str">
        <f t="shared" si="124"/>
        <v/>
      </c>
      <c r="L272" s="159" t="str">
        <f t="shared" si="125"/>
        <v/>
      </c>
      <c r="M272" s="159" t="str">
        <f t="shared" si="126"/>
        <v/>
      </c>
      <c r="N272" s="159" t="str">
        <f t="shared" si="127"/>
        <v/>
      </c>
      <c r="O272" s="160" t="str">
        <f t="shared" si="128"/>
        <v/>
      </c>
      <c r="P272" s="161" t="str">
        <f t="shared" si="129"/>
        <v/>
      </c>
      <c r="Q272" s="161" t="str">
        <f t="shared" si="158"/>
        <v/>
      </c>
      <c r="R272" s="161"/>
      <c r="S272" s="161" t="str">
        <f t="shared" si="143"/>
        <v/>
      </c>
      <c r="T272" s="161" t="str">
        <f t="shared" si="130"/>
        <v/>
      </c>
      <c r="U272" s="161" t="str">
        <f t="shared" si="131"/>
        <v/>
      </c>
      <c r="V272" s="162" t="str">
        <f t="shared" si="144"/>
        <v/>
      </c>
      <c r="W272" s="157" t="str">
        <f t="shared" si="132"/>
        <v/>
      </c>
      <c r="X272" s="157" t="str">
        <f t="shared" si="133"/>
        <v/>
      </c>
      <c r="Y272" s="157"/>
      <c r="Z272" s="157">
        <f t="shared" si="134"/>
        <v>0</v>
      </c>
      <c r="AA272" s="161" t="str">
        <f t="shared" si="145"/>
        <v/>
      </c>
      <c r="AB272" s="161" t="str">
        <f t="shared" si="135"/>
        <v/>
      </c>
      <c r="AC272" s="163">
        <f t="shared" si="135"/>
        <v>0</v>
      </c>
      <c r="AD272" s="163" t="str">
        <f t="shared" si="135"/>
        <v/>
      </c>
      <c r="AE272" s="161" t="str">
        <f t="shared" si="136"/>
        <v/>
      </c>
      <c r="AF272" s="164">
        <f t="shared" si="146"/>
        <v>0</v>
      </c>
      <c r="AG272" s="165">
        <f t="shared" si="160"/>
        <v>0</v>
      </c>
      <c r="AH272" s="161">
        <f t="shared" si="161"/>
        <v>0</v>
      </c>
      <c r="AI272" s="33"/>
      <c r="AJ272" s="166">
        <f t="shared" si="147"/>
        <v>0</v>
      </c>
      <c r="AK272" s="167">
        <f t="shared" si="148"/>
        <v>0</v>
      </c>
      <c r="AL272" s="90"/>
      <c r="AM272" s="154" t="e">
        <f t="shared" si="149"/>
        <v>#VALUE!</v>
      </c>
      <c r="AN272" s="168" t="e">
        <f t="shared" si="137"/>
        <v>#VALUE!</v>
      </c>
      <c r="AO272" s="161" t="e">
        <f t="shared" ca="1" si="159"/>
        <v>#VALUE!</v>
      </c>
      <c r="AP272" s="161" t="e">
        <f t="shared" ca="1" si="150"/>
        <v>#VALUE!</v>
      </c>
      <c r="AQ272" s="155" t="e">
        <f t="shared" ca="1" si="138"/>
        <v>#VALUE!</v>
      </c>
      <c r="AR272" s="161">
        <f t="shared" ca="1" si="139"/>
        <v>0</v>
      </c>
      <c r="AS272" s="161" t="e">
        <f t="shared" ca="1" si="151"/>
        <v>#VALUE!</v>
      </c>
    </row>
    <row r="273" spans="1:38" x14ac:dyDescent="0.3">
      <c r="C273" s="171"/>
      <c r="H273" s="172"/>
      <c r="L273" s="90"/>
      <c r="AA273" s="33"/>
      <c r="AF273" s="173"/>
    </row>
    <row r="274" spans="1:38" s="181" customFormat="1" x14ac:dyDescent="0.3">
      <c r="A274" s="174"/>
      <c r="B274" s="174"/>
      <c r="C274" s="175" t="s">
        <v>137</v>
      </c>
      <c r="D274" s="175"/>
      <c r="E274" s="175"/>
      <c r="F274" s="175"/>
      <c r="G274" s="175"/>
      <c r="H274" s="176"/>
      <c r="I274" s="175"/>
      <c r="J274" s="177"/>
      <c r="K274" s="178">
        <f>+SUM(K33:K272)</f>
        <v>299993.02920419187</v>
      </c>
      <c r="L274" s="178">
        <f>+SUM(L33:L272)</f>
        <v>36759.86</v>
      </c>
      <c r="M274" s="178">
        <f>+SUM(M33:M272)</f>
        <v>0</v>
      </c>
      <c r="N274" s="178">
        <f t="shared" ref="N274:V274" si="162">+SUM(N33:N272)</f>
        <v>36759.86</v>
      </c>
      <c r="O274" s="178">
        <f t="shared" si="162"/>
        <v>336752.88920419186</v>
      </c>
      <c r="P274" s="179">
        <f t="shared" si="162"/>
        <v>0</v>
      </c>
      <c r="Q274" s="179">
        <f t="shared" si="162"/>
        <v>0</v>
      </c>
      <c r="R274" s="179">
        <f t="shared" si="162"/>
        <v>0</v>
      </c>
      <c r="S274" s="179">
        <f t="shared" si="162"/>
        <v>0</v>
      </c>
      <c r="T274" s="179">
        <f t="shared" si="162"/>
        <v>0</v>
      </c>
      <c r="U274" s="179">
        <f t="shared" si="162"/>
        <v>0</v>
      </c>
      <c r="V274" s="179">
        <f t="shared" si="162"/>
        <v>336752.88920419186</v>
      </c>
      <c r="W274" s="179"/>
      <c r="X274" s="179">
        <f t="shared" ref="X274:AB274" si="163">+SUM(X33:X272)</f>
        <v>0</v>
      </c>
      <c r="Y274" s="179">
        <f t="shared" si="163"/>
        <v>0</v>
      </c>
      <c r="Z274" s="179">
        <f t="shared" si="163"/>
        <v>336752.88920419186</v>
      </c>
      <c r="AA274" s="179">
        <f t="shared" si="163"/>
        <v>36759.86</v>
      </c>
      <c r="AB274" s="179">
        <f t="shared" si="163"/>
        <v>0</v>
      </c>
      <c r="AC274" s="179"/>
      <c r="AD274" s="179"/>
      <c r="AE274" s="179">
        <f>+SUM(AE33:AE272)</f>
        <v>336752.88920419186</v>
      </c>
      <c r="AF274" s="180"/>
      <c r="AJ274" s="166">
        <f>+AE274-V274</f>
        <v>0</v>
      </c>
      <c r="AK274" s="167">
        <f>+AA274-L274</f>
        <v>0</v>
      </c>
      <c r="AL274" s="182"/>
    </row>
    <row r="275" spans="1:38" s="183" customFormat="1" ht="12" x14ac:dyDescent="0.25">
      <c r="A275" s="174"/>
      <c r="B275" s="174"/>
      <c r="C275" s="183" t="s">
        <v>101</v>
      </c>
      <c r="AF275" s="180"/>
    </row>
  </sheetData>
  <mergeCells count="3">
    <mergeCell ref="C2:W2"/>
    <mergeCell ref="R29:S29"/>
    <mergeCell ref="AJ32:AK32"/>
  </mergeCells>
  <pageMargins left="0.75" right="0.75" top="1" bottom="1" header="0" footer="0"/>
  <pageSetup paperSize="9" orientation="portrait" r:id="rId1"/>
  <headerFooter alignWithMargins="0">
    <oddFooter>&amp;C_x000D_&amp;1#&amp;"Calibri"&amp;8&amp;K000000 Información Interna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232AEA-B65D-4A79-95A7-E2F5F225041B}">
  <sheetPr codeName="Hoja6">
    <tabColor rgb="FF0070C0"/>
  </sheetPr>
  <dimension ref="A1:H386"/>
  <sheetViews>
    <sheetView topLeftCell="A343" zoomScale="80" workbookViewId="0">
      <selection activeCell="E15" sqref="E15"/>
    </sheetView>
  </sheetViews>
  <sheetFormatPr baseColWidth="10" defaultColWidth="22.33203125" defaultRowHeight="13.2" x14ac:dyDescent="0.25"/>
  <cols>
    <col min="1" max="1" width="12.44140625" style="3" bestFit="1" customWidth="1"/>
    <col min="2" max="2" width="12.44140625" style="3" customWidth="1"/>
    <col min="3" max="3" width="12.33203125" style="3" bestFit="1" customWidth="1"/>
    <col min="4" max="4" width="5.5546875" style="3" bestFit="1" customWidth="1"/>
    <col min="5" max="5" width="22" style="3" bestFit="1" customWidth="1"/>
    <col min="6" max="6" width="12.44140625" style="3" bestFit="1" customWidth="1"/>
    <col min="7" max="7" width="19.33203125" style="3" customWidth="1"/>
    <col min="8" max="16384" width="22.33203125" style="3"/>
  </cols>
  <sheetData>
    <row r="1" spans="1:8" x14ac:dyDescent="0.25">
      <c r="A1" s="202" t="s">
        <v>0</v>
      </c>
      <c r="B1" s="203"/>
      <c r="C1" s="203"/>
      <c r="D1" s="203"/>
      <c r="E1" s="204"/>
      <c r="F1" s="204"/>
      <c r="G1" s="204"/>
    </row>
    <row r="2" spans="1:8" ht="13.8" thickBot="1" x14ac:dyDescent="0.3"/>
    <row r="3" spans="1:8" x14ac:dyDescent="0.25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</row>
    <row r="4" spans="1:8" x14ac:dyDescent="0.25">
      <c r="A4" s="5">
        <v>1</v>
      </c>
      <c r="B4" s="5">
        <f>IF(E4&lt;&gt;"C",IF(ISERROR(1+B3)=TRUE,1,1+B3),IF(ISNUMBER(B3),B3,1))</f>
        <v>1</v>
      </c>
      <c r="C4" s="6">
        <f>Simulador!Q7</f>
        <v>45670</v>
      </c>
      <c r="D4" s="5">
        <f t="shared" ref="D4:D67" si="0">MONTH(C4)</f>
        <v>1</v>
      </c>
      <c r="E4" s="5" t="str">
        <f>IF(ISERROR(MATCH(D4,Simulador!$H$16:$H$17,0))=FALSE,"C",IF(ISERROR(MATCH(D4,Simulador!$H$18:$H$19,0))=FALSE,"D",""))</f>
        <v/>
      </c>
      <c r="F4" s="7">
        <f>IF(E4="C",0,IF(E4 ="D",ROUND(1/((1+Simulador!$Q$13)^A4),9) * 2,ROUND(1/((1+Simulador!$Q$13)^A4),9)))</f>
        <v>0.98769431699999999</v>
      </c>
      <c r="G4" s="7">
        <f>ROUND(F4,9)</f>
        <v>0.98769431699999999</v>
      </c>
    </row>
    <row r="5" spans="1:8" x14ac:dyDescent="0.25">
      <c r="A5" s="5">
        <f t="shared" ref="A5:A68" si="1">A4+1</f>
        <v>2</v>
      </c>
      <c r="B5" s="5">
        <f t="shared" ref="B5:B68" si="2">IF(E5&lt;&gt;"C",IF(ISERROR(1+B4)=TRUE,1,1+B4),IF(ISNUMBER(B4),B4,1))</f>
        <v>2</v>
      </c>
      <c r="C5" s="6">
        <f t="shared" ref="C5:C68" si="3">DATE(YEAR(C4) + 1/12,MONTH(C4)+1,DAY(C4))</f>
        <v>45701</v>
      </c>
      <c r="D5" s="5">
        <f t="shared" si="0"/>
        <v>2</v>
      </c>
      <c r="E5" s="5" t="str">
        <f>IF(ISERROR(MATCH(D5,Simulador!$H$16:$H$17,0))=FALSE,"C",IF(ISERROR(MATCH(D5,Simulador!$H$18:$H$19,0))=FALSE,"D",""))</f>
        <v/>
      </c>
      <c r="F5" s="7">
        <f>IF(E5="C",0,IF(E5 ="D",ROUND(1/((1+Simulador!$Q$13)^A5),9) * 2,ROUND(1/((1+Simulador!$Q$13)^A5),9)))</f>
        <v>0.97554006299999996</v>
      </c>
      <c r="G5" s="7">
        <f>G4+ROUND(F5,9)</f>
        <v>1.9632343799999998</v>
      </c>
      <c r="H5" s="8"/>
    </row>
    <row r="6" spans="1:8" x14ac:dyDescent="0.25">
      <c r="A6" s="5">
        <f t="shared" si="1"/>
        <v>3</v>
      </c>
      <c r="B6" s="5">
        <f t="shared" si="2"/>
        <v>3</v>
      </c>
      <c r="C6" s="6">
        <f t="shared" si="3"/>
        <v>45729</v>
      </c>
      <c r="D6" s="5">
        <f t="shared" si="0"/>
        <v>3</v>
      </c>
      <c r="E6" s="5" t="str">
        <f>IF(ISERROR(MATCH(D6,Simulador!$H$16:$H$17,0))=FALSE,"C",IF(ISERROR(MATCH(D6,Simulador!$H$18:$H$19,0))=FALSE,"D",""))</f>
        <v/>
      </c>
      <c r="F6" s="7">
        <f>IF(E6="C",0,IF(E6 ="D",ROUND(1/((1+Simulador!$Q$13)^A6),9) * 2,ROUND(1/((1+Simulador!$Q$13)^A6),9)))</f>
        <v>0.96353537600000005</v>
      </c>
      <c r="G6" s="7">
        <f t="shared" ref="G6:G69" si="4">G5+ROUND(F6,9)</f>
        <v>2.9267697559999997</v>
      </c>
      <c r="H6" s="8"/>
    </row>
    <row r="7" spans="1:8" x14ac:dyDescent="0.25">
      <c r="A7" s="5">
        <f t="shared" si="1"/>
        <v>4</v>
      </c>
      <c r="B7" s="5">
        <f t="shared" si="2"/>
        <v>4</v>
      </c>
      <c r="C7" s="6">
        <f t="shared" si="3"/>
        <v>45760</v>
      </c>
      <c r="D7" s="5">
        <f t="shared" si="0"/>
        <v>4</v>
      </c>
      <c r="E7" s="5" t="str">
        <f>IF(ISERROR(MATCH(D7,Simulador!$H$16:$H$17,0))=FALSE,"C",IF(ISERROR(MATCH(D7,Simulador!$H$18:$H$19,0))=FALSE,"D",""))</f>
        <v/>
      </c>
      <c r="F7" s="7">
        <f>IF(E7="C",0,IF(E7 ="D",ROUND(1/((1+Simulador!$Q$13)^A7),9) * 2,ROUND(1/((1+Simulador!$Q$13)^A7),9)))</f>
        <v>0.95167841399999997</v>
      </c>
      <c r="G7" s="7">
        <f t="shared" si="4"/>
        <v>3.8784481699999995</v>
      </c>
      <c r="H7" s="8"/>
    </row>
    <row r="8" spans="1:8" x14ac:dyDescent="0.25">
      <c r="A8" s="5">
        <f t="shared" si="1"/>
        <v>5</v>
      </c>
      <c r="B8" s="5">
        <f t="shared" si="2"/>
        <v>5</v>
      </c>
      <c r="C8" s="6">
        <f t="shared" si="3"/>
        <v>45790</v>
      </c>
      <c r="D8" s="5">
        <f t="shared" si="0"/>
        <v>5</v>
      </c>
      <c r="E8" s="5" t="str">
        <f>IF(ISERROR(MATCH(D8,Simulador!$H$16:$H$17,0))=FALSE,"C",IF(ISERROR(MATCH(D8,Simulador!$H$18:$H$19,0))=FALSE,"D",""))</f>
        <v/>
      </c>
      <c r="F8" s="7">
        <f>IF(E8="C",0,IF(E8 ="D",ROUND(1/((1+Simulador!$Q$13)^A8),9) * 2,ROUND(1/((1+Simulador!$Q$13)^A8),9)))</f>
        <v>0.939967361</v>
      </c>
      <c r="G8" s="7">
        <f t="shared" si="4"/>
        <v>4.8184155309999994</v>
      </c>
      <c r="H8" s="8"/>
    </row>
    <row r="9" spans="1:8" x14ac:dyDescent="0.25">
      <c r="A9" s="5">
        <f t="shared" si="1"/>
        <v>6</v>
      </c>
      <c r="B9" s="5">
        <f t="shared" si="2"/>
        <v>6</v>
      </c>
      <c r="C9" s="6">
        <f t="shared" si="3"/>
        <v>45821</v>
      </c>
      <c r="D9" s="5">
        <f t="shared" si="0"/>
        <v>6</v>
      </c>
      <c r="E9" s="5" t="str">
        <f>IF(ISERROR(MATCH(D9,Simulador!$H$16:$H$17,0))=FALSE,"C",IF(ISERROR(MATCH(D9,Simulador!$H$18:$H$19,0))=FALSE,"D",""))</f>
        <v/>
      </c>
      <c r="F9" s="7">
        <f>IF(E9="C",0,IF(E9 ="D",ROUND(1/((1+Simulador!$Q$13)^A9),9) * 2,ROUND(1/((1+Simulador!$Q$13)^A9),9)))</f>
        <v>0.92840042</v>
      </c>
      <c r="G9" s="7">
        <f t="shared" si="4"/>
        <v>5.7468159509999994</v>
      </c>
      <c r="H9" s="8"/>
    </row>
    <row r="10" spans="1:8" x14ac:dyDescent="0.25">
      <c r="A10" s="5">
        <f t="shared" si="1"/>
        <v>7</v>
      </c>
      <c r="B10" s="5">
        <f t="shared" si="2"/>
        <v>7</v>
      </c>
      <c r="C10" s="6">
        <f t="shared" si="3"/>
        <v>45851</v>
      </c>
      <c r="D10" s="5">
        <f t="shared" si="0"/>
        <v>7</v>
      </c>
      <c r="E10" s="5" t="str">
        <f>IF(ISERROR(MATCH(D10,Simulador!$H$16:$H$17,0))=FALSE,"C",IF(ISERROR(MATCH(D10,Simulador!$H$18:$H$19,0))=FALSE,"D",""))</f>
        <v/>
      </c>
      <c r="F10" s="7">
        <f>IF(E10="C",0,IF(E10 ="D",ROUND(1/((1+Simulador!$Q$13)^A10),9) * 2,ROUND(1/((1+Simulador!$Q$13)^A10),9)))</f>
        <v>0.91697581800000005</v>
      </c>
      <c r="G10" s="7">
        <f t="shared" si="4"/>
        <v>6.6637917689999995</v>
      </c>
      <c r="H10" s="8"/>
    </row>
    <row r="11" spans="1:8" x14ac:dyDescent="0.25">
      <c r="A11" s="5">
        <f t="shared" si="1"/>
        <v>8</v>
      </c>
      <c r="B11" s="5">
        <f t="shared" si="2"/>
        <v>8</v>
      </c>
      <c r="C11" s="6">
        <f t="shared" si="3"/>
        <v>45882</v>
      </c>
      <c r="D11" s="5">
        <f t="shared" si="0"/>
        <v>8</v>
      </c>
      <c r="E11" s="5" t="str">
        <f>IF(ISERROR(MATCH(D11,Simulador!$H$16:$H$17,0))=FALSE,"C",IF(ISERROR(MATCH(D11,Simulador!$H$18:$H$19,0))=FALSE,"D",""))</f>
        <v/>
      </c>
      <c r="F11" s="7">
        <f>IF(E11="C",0,IF(E11 ="D",ROUND(1/((1+Simulador!$Q$13)^A11),9) * 2,ROUND(1/((1+Simulador!$Q$13)^A11),9)))</f>
        <v>0.90569180400000004</v>
      </c>
      <c r="G11" s="7">
        <f t="shared" si="4"/>
        <v>7.5694835729999994</v>
      </c>
      <c r="H11" s="8"/>
    </row>
    <row r="12" spans="1:8" x14ac:dyDescent="0.25">
      <c r="A12" s="5">
        <f t="shared" si="1"/>
        <v>9</v>
      </c>
      <c r="B12" s="5">
        <f t="shared" si="2"/>
        <v>9</v>
      </c>
      <c r="C12" s="6">
        <f t="shared" si="3"/>
        <v>45913</v>
      </c>
      <c r="D12" s="5">
        <f t="shared" si="0"/>
        <v>9</v>
      </c>
      <c r="E12" s="5" t="str">
        <f>IF(ISERROR(MATCH(D12,Simulador!$H$16:$H$17,0))=FALSE,"C",IF(ISERROR(MATCH(D12,Simulador!$H$18:$H$19,0))=FALSE,"D",""))</f>
        <v/>
      </c>
      <c r="F12" s="7">
        <f>IF(E12="C",0,IF(E12 ="D",ROUND(1/((1+Simulador!$Q$13)^A12),9) * 2,ROUND(1/((1+Simulador!$Q$13)^A12),9)))</f>
        <v>0.89454664699999997</v>
      </c>
      <c r="G12" s="7">
        <f t="shared" si="4"/>
        <v>8.4640302199999997</v>
      </c>
      <c r="H12" s="8"/>
    </row>
    <row r="13" spans="1:8" x14ac:dyDescent="0.25">
      <c r="A13" s="5">
        <f t="shared" si="1"/>
        <v>10</v>
      </c>
      <c r="B13" s="5">
        <f t="shared" si="2"/>
        <v>10</v>
      </c>
      <c r="C13" s="6">
        <f t="shared" si="3"/>
        <v>45943</v>
      </c>
      <c r="D13" s="5">
        <f t="shared" si="0"/>
        <v>10</v>
      </c>
      <c r="E13" s="5" t="str">
        <f>IF(ISERROR(MATCH(D13,Simulador!$H$16:$H$17,0))=FALSE,"C",IF(ISERROR(MATCH(D13,Simulador!$H$18:$H$19,0))=FALSE,"D",""))</f>
        <v/>
      </c>
      <c r="F13" s="7">
        <f>IF(E13="C",0,IF(E13 ="D",ROUND(1/((1+Simulador!$Q$13)^A13),9) * 2,ROUND(1/((1+Simulador!$Q$13)^A13),9)))</f>
        <v>0.88353864000000004</v>
      </c>
      <c r="G13" s="7">
        <f t="shared" si="4"/>
        <v>9.3475688599999991</v>
      </c>
      <c r="H13" s="8"/>
    </row>
    <row r="14" spans="1:8" x14ac:dyDescent="0.25">
      <c r="A14" s="5">
        <f t="shared" si="1"/>
        <v>11</v>
      </c>
      <c r="B14" s="5">
        <f t="shared" si="2"/>
        <v>11</v>
      </c>
      <c r="C14" s="6">
        <f t="shared" si="3"/>
        <v>45974</v>
      </c>
      <c r="D14" s="5">
        <f t="shared" si="0"/>
        <v>11</v>
      </c>
      <c r="E14" s="5" t="str">
        <f>IF(ISERROR(MATCH(D14,Simulador!$H$16:$H$17,0))=FALSE,"C",IF(ISERROR(MATCH(D14,Simulador!$H$18:$H$19,0))=FALSE,"D",""))</f>
        <v/>
      </c>
      <c r="F14" s="7">
        <f>IF(E14="C",0,IF(E14 ="D",ROUND(1/((1+Simulador!$Q$13)^A14),9) * 2,ROUND(1/((1+Simulador!$Q$13)^A14),9)))</f>
        <v>0.87266609299999998</v>
      </c>
      <c r="G14" s="7">
        <f t="shared" si="4"/>
        <v>10.220234952999999</v>
      </c>
      <c r="H14" s="8"/>
    </row>
    <row r="15" spans="1:8" x14ac:dyDescent="0.25">
      <c r="A15" s="5">
        <f t="shared" si="1"/>
        <v>12</v>
      </c>
      <c r="B15" s="5">
        <f t="shared" si="2"/>
        <v>12</v>
      </c>
      <c r="C15" s="6">
        <f t="shared" si="3"/>
        <v>46004</v>
      </c>
      <c r="D15" s="5">
        <f t="shared" si="0"/>
        <v>12</v>
      </c>
      <c r="E15" s="5" t="str">
        <f>IF(ISERROR(MATCH(D15,Simulador!$H$16:$H$17,0))=FALSE,"C",IF(ISERROR(MATCH(D15,Simulador!$H$18:$H$19,0))=FALSE,"D",""))</f>
        <v/>
      </c>
      <c r="F15" s="7">
        <f>IF(E15="C",0,IF(E15 ="D",ROUND(1/((1+Simulador!$Q$13)^A15),9) * 2,ROUND(1/((1+Simulador!$Q$13)^A15),9)))</f>
        <v>0.86192734000000004</v>
      </c>
      <c r="G15" s="7">
        <f t="shared" si="4"/>
        <v>11.082162292999998</v>
      </c>
      <c r="H15" s="8"/>
    </row>
    <row r="16" spans="1:8" x14ac:dyDescent="0.25">
      <c r="A16" s="5">
        <f t="shared" si="1"/>
        <v>13</v>
      </c>
      <c r="B16" s="5">
        <f t="shared" si="2"/>
        <v>13</v>
      </c>
      <c r="C16" s="6">
        <f t="shared" si="3"/>
        <v>46035</v>
      </c>
      <c r="D16" s="5">
        <f t="shared" si="0"/>
        <v>1</v>
      </c>
      <c r="E16" s="5" t="str">
        <f>IF(ISERROR(MATCH(D16,Simulador!$H$16:$H$17,0))=FALSE,"C",IF(ISERROR(MATCH(D16,Simulador!$H$18:$H$19,0))=FALSE,"D",""))</f>
        <v/>
      </c>
      <c r="F16" s="7">
        <f>IF(E16="C",0,IF(E16 ="D",ROUND(1/((1+Simulador!$Q$13)^A16),9) * 2,ROUND(1/((1+Simulador!$Q$13)^A16),9)))</f>
        <v>0.85132073500000005</v>
      </c>
      <c r="G16" s="7">
        <f t="shared" si="4"/>
        <v>11.933483027999998</v>
      </c>
      <c r="H16" s="8"/>
    </row>
    <row r="17" spans="1:8" x14ac:dyDescent="0.25">
      <c r="A17" s="5">
        <f t="shared" si="1"/>
        <v>14</v>
      </c>
      <c r="B17" s="5">
        <f t="shared" si="2"/>
        <v>14</v>
      </c>
      <c r="C17" s="6">
        <f t="shared" si="3"/>
        <v>46066</v>
      </c>
      <c r="D17" s="5">
        <f t="shared" si="0"/>
        <v>2</v>
      </c>
      <c r="E17" s="5" t="str">
        <f>IF(ISERROR(MATCH(D17,Simulador!$H$16:$H$17,0))=FALSE,"C",IF(ISERROR(MATCH(D17,Simulador!$H$18:$H$19,0))=FALSE,"D",""))</f>
        <v/>
      </c>
      <c r="F17" s="7">
        <f>IF(E17="C",0,IF(E17 ="D",ROUND(1/((1+Simulador!$Q$13)^A17),9) * 2,ROUND(1/((1+Simulador!$Q$13)^A17),9)))</f>
        <v>0.84084465100000005</v>
      </c>
      <c r="G17" s="7">
        <f t="shared" si="4"/>
        <v>12.774327678999997</v>
      </c>
      <c r="H17" s="8"/>
    </row>
    <row r="18" spans="1:8" x14ac:dyDescent="0.25">
      <c r="A18" s="5">
        <f t="shared" si="1"/>
        <v>15</v>
      </c>
      <c r="B18" s="5">
        <f t="shared" si="2"/>
        <v>15</v>
      </c>
      <c r="C18" s="6">
        <f t="shared" si="3"/>
        <v>46094</v>
      </c>
      <c r="D18" s="5">
        <f t="shared" si="0"/>
        <v>3</v>
      </c>
      <c r="E18" s="5" t="str">
        <f>IF(ISERROR(MATCH(D18,Simulador!$H$16:$H$17,0))=FALSE,"C",IF(ISERROR(MATCH(D18,Simulador!$H$18:$H$19,0))=FALSE,"D",""))</f>
        <v/>
      </c>
      <c r="F18" s="7">
        <f>IF(E18="C",0,IF(E18 ="D",ROUND(1/((1+Simulador!$Q$13)^A18),9) * 2,ROUND(1/((1+Simulador!$Q$13)^A18),9)))</f>
        <v>0.83049748300000004</v>
      </c>
      <c r="G18" s="7">
        <f t="shared" si="4"/>
        <v>13.604825161999997</v>
      </c>
      <c r="H18" s="8"/>
    </row>
    <row r="19" spans="1:8" x14ac:dyDescent="0.25">
      <c r="A19" s="5">
        <f t="shared" si="1"/>
        <v>16</v>
      </c>
      <c r="B19" s="5">
        <f t="shared" si="2"/>
        <v>16</v>
      </c>
      <c r="C19" s="6">
        <f t="shared" si="3"/>
        <v>46125</v>
      </c>
      <c r="D19" s="5">
        <f t="shared" si="0"/>
        <v>4</v>
      </c>
      <c r="E19" s="5" t="str">
        <f>IF(ISERROR(MATCH(D19,Simulador!$H$16:$H$17,0))=FALSE,"C",IF(ISERROR(MATCH(D19,Simulador!$H$18:$H$19,0))=FALSE,"D",""))</f>
        <v/>
      </c>
      <c r="F19" s="7">
        <f>IF(E19="C",0,IF(E19 ="D",ROUND(1/((1+Simulador!$Q$13)^A19),9) * 2,ROUND(1/((1+Simulador!$Q$13)^A19),9)))</f>
        <v>0.82027764400000003</v>
      </c>
      <c r="G19" s="7">
        <f t="shared" si="4"/>
        <v>14.425102805999998</v>
      </c>
      <c r="H19" s="8"/>
    </row>
    <row r="20" spans="1:8" x14ac:dyDescent="0.25">
      <c r="A20" s="5">
        <f t="shared" si="1"/>
        <v>17</v>
      </c>
      <c r="B20" s="5">
        <f t="shared" si="2"/>
        <v>17</v>
      </c>
      <c r="C20" s="6">
        <f t="shared" si="3"/>
        <v>46155</v>
      </c>
      <c r="D20" s="5">
        <f t="shared" si="0"/>
        <v>5</v>
      </c>
      <c r="E20" s="5" t="str">
        <f>IF(ISERROR(MATCH(D20,Simulador!$H$16:$H$17,0))=FALSE,"C",IF(ISERROR(MATCH(D20,Simulador!$H$18:$H$19,0))=FALSE,"D",""))</f>
        <v/>
      </c>
      <c r="F20" s="7">
        <f>IF(E20="C",0,IF(E20 ="D",ROUND(1/((1+Simulador!$Q$13)^A20),9) * 2,ROUND(1/((1+Simulador!$Q$13)^A20),9)))</f>
        <v>0.81018356700000005</v>
      </c>
      <c r="G20" s="7">
        <f t="shared" si="4"/>
        <v>15.235286372999997</v>
      </c>
      <c r="H20" s="8"/>
    </row>
    <row r="21" spans="1:8" x14ac:dyDescent="0.25">
      <c r="A21" s="5">
        <f t="shared" si="1"/>
        <v>18</v>
      </c>
      <c r="B21" s="5">
        <f t="shared" si="2"/>
        <v>18</v>
      </c>
      <c r="C21" s="6">
        <f t="shared" si="3"/>
        <v>46186</v>
      </c>
      <c r="D21" s="5">
        <f t="shared" si="0"/>
        <v>6</v>
      </c>
      <c r="E21" s="5" t="str">
        <f>IF(ISERROR(MATCH(D21,Simulador!$H$16:$H$17,0))=FALSE,"C",IF(ISERROR(MATCH(D21,Simulador!$H$18:$H$19,0))=FALSE,"D",""))</f>
        <v/>
      </c>
      <c r="F21" s="7">
        <f>IF(E21="C",0,IF(E21 ="D",ROUND(1/((1+Simulador!$Q$13)^A21),9) * 2,ROUND(1/((1+Simulador!$Q$13)^A21),9)))</f>
        <v>0.800213705</v>
      </c>
      <c r="G21" s="7">
        <f t="shared" si="4"/>
        <v>16.035500077999998</v>
      </c>
      <c r="H21" s="8"/>
    </row>
    <row r="22" spans="1:8" x14ac:dyDescent="0.25">
      <c r="A22" s="5">
        <f t="shared" si="1"/>
        <v>19</v>
      </c>
      <c r="B22" s="5">
        <f t="shared" si="2"/>
        <v>19</v>
      </c>
      <c r="C22" s="6">
        <f t="shared" si="3"/>
        <v>46216</v>
      </c>
      <c r="D22" s="5">
        <f t="shared" si="0"/>
        <v>7</v>
      </c>
      <c r="E22" s="5" t="str">
        <f>IF(ISERROR(MATCH(D22,Simulador!$H$16:$H$17,0))=FALSE,"C",IF(ISERROR(MATCH(D22,Simulador!$H$18:$H$19,0))=FALSE,"D",""))</f>
        <v/>
      </c>
      <c r="F22" s="7">
        <f>IF(E22="C",0,IF(E22 ="D",ROUND(1/((1+Simulador!$Q$13)^A22),9) * 2,ROUND(1/((1+Simulador!$Q$13)^A22),9)))</f>
        <v>0.79036652799999996</v>
      </c>
      <c r="G22" s="7">
        <f t="shared" si="4"/>
        <v>16.825866605999998</v>
      </c>
      <c r="H22" s="8"/>
    </row>
    <row r="23" spans="1:8" x14ac:dyDescent="0.25">
      <c r="A23" s="5">
        <f t="shared" si="1"/>
        <v>20</v>
      </c>
      <c r="B23" s="5">
        <f t="shared" si="2"/>
        <v>20</v>
      </c>
      <c r="C23" s="6">
        <f t="shared" si="3"/>
        <v>46247</v>
      </c>
      <c r="D23" s="5">
        <f t="shared" si="0"/>
        <v>8</v>
      </c>
      <c r="E23" s="5" t="str">
        <f>IF(ISERROR(MATCH(D23,Simulador!$H$16:$H$17,0))=FALSE,"C",IF(ISERROR(MATCH(D23,Simulador!$H$18:$H$19,0))=FALSE,"D",""))</f>
        <v/>
      </c>
      <c r="F23" s="7">
        <f>IF(E23="C",0,IF(E23 ="D",ROUND(1/((1+Simulador!$Q$13)^A23),9) * 2,ROUND(1/((1+Simulador!$Q$13)^A23),9)))</f>
        <v>0.78064052799999994</v>
      </c>
      <c r="G23" s="7">
        <f t="shared" si="4"/>
        <v>17.606507133999997</v>
      </c>
      <c r="H23" s="8"/>
    </row>
    <row r="24" spans="1:8" x14ac:dyDescent="0.25">
      <c r="A24" s="5">
        <f t="shared" si="1"/>
        <v>21</v>
      </c>
      <c r="B24" s="5">
        <f t="shared" si="2"/>
        <v>21</v>
      </c>
      <c r="C24" s="6">
        <f t="shared" si="3"/>
        <v>46278</v>
      </c>
      <c r="D24" s="5">
        <f t="shared" si="0"/>
        <v>9</v>
      </c>
      <c r="E24" s="5" t="str">
        <f>IF(ISERROR(MATCH(D24,Simulador!$H$16:$H$17,0))=FALSE,"C",IF(ISERROR(MATCH(D24,Simulador!$H$18:$H$19,0))=FALSE,"D",""))</f>
        <v/>
      </c>
      <c r="F24" s="7">
        <f>IF(E24="C",0,IF(E24 ="D",ROUND(1/((1+Simulador!$Q$13)^A24),9) * 2,ROUND(1/((1+Simulador!$Q$13)^A24),9)))</f>
        <v>0.771034212</v>
      </c>
      <c r="G24" s="7">
        <f t="shared" si="4"/>
        <v>18.377541345999997</v>
      </c>
      <c r="H24" s="8"/>
    </row>
    <row r="25" spans="1:8" x14ac:dyDescent="0.25">
      <c r="A25" s="5">
        <f t="shared" si="1"/>
        <v>22</v>
      </c>
      <c r="B25" s="5">
        <f t="shared" si="2"/>
        <v>22</v>
      </c>
      <c r="C25" s="6">
        <f t="shared" si="3"/>
        <v>46308</v>
      </c>
      <c r="D25" s="5">
        <f t="shared" si="0"/>
        <v>10</v>
      </c>
      <c r="E25" s="5" t="str">
        <f>IF(ISERROR(MATCH(D25,Simulador!$H$16:$H$17,0))=FALSE,"C",IF(ISERROR(MATCH(D25,Simulador!$H$18:$H$19,0))=FALSE,"D",""))</f>
        <v/>
      </c>
      <c r="F25" s="7">
        <f>IF(E25="C",0,IF(E25 ="D",ROUND(1/((1+Simulador!$Q$13)^A25),9) * 2,ROUND(1/((1+Simulador!$Q$13)^A25),9)))</f>
        <v>0.76154610899999997</v>
      </c>
      <c r="G25" s="7">
        <f t="shared" si="4"/>
        <v>19.139087454999999</v>
      </c>
      <c r="H25" s="8"/>
    </row>
    <row r="26" spans="1:8" x14ac:dyDescent="0.25">
      <c r="A26" s="5">
        <f t="shared" si="1"/>
        <v>23</v>
      </c>
      <c r="B26" s="5">
        <f t="shared" si="2"/>
        <v>23</v>
      </c>
      <c r="C26" s="6">
        <f t="shared" si="3"/>
        <v>46339</v>
      </c>
      <c r="D26" s="5">
        <f t="shared" si="0"/>
        <v>11</v>
      </c>
      <c r="E26" s="5" t="str">
        <f>IF(ISERROR(MATCH(D26,Simulador!$H$16:$H$17,0))=FALSE,"C",IF(ISERROR(MATCH(D26,Simulador!$H$18:$H$19,0))=FALSE,"D",""))</f>
        <v/>
      </c>
      <c r="F26" s="7">
        <f>IF(E26="C",0,IF(E26 ="D",ROUND(1/((1+Simulador!$Q$13)^A26),9) * 2,ROUND(1/((1+Simulador!$Q$13)^A26),9)))</f>
        <v>0.75217476400000005</v>
      </c>
      <c r="G26" s="7">
        <f t="shared" si="4"/>
        <v>19.891262218999998</v>
      </c>
      <c r="H26" s="8"/>
    </row>
    <row r="27" spans="1:8" x14ac:dyDescent="0.25">
      <c r="A27" s="5">
        <f t="shared" si="1"/>
        <v>24</v>
      </c>
      <c r="B27" s="5">
        <f t="shared" si="2"/>
        <v>24</v>
      </c>
      <c r="C27" s="6">
        <f t="shared" si="3"/>
        <v>46369</v>
      </c>
      <c r="D27" s="5">
        <f t="shared" si="0"/>
        <v>12</v>
      </c>
      <c r="E27" s="5" t="str">
        <f>IF(ISERROR(MATCH(D27,Simulador!$H$16:$H$17,0))=FALSE,"C",IF(ISERROR(MATCH(D27,Simulador!$H$18:$H$19,0))=FALSE,"D",""))</f>
        <v/>
      </c>
      <c r="F27" s="7">
        <f>IF(E27="C",0,IF(E27 ="D",ROUND(1/((1+Simulador!$Q$13)^A27),9) * 2,ROUND(1/((1+Simulador!$Q$13)^A27),9)))</f>
        <v>0.74291873900000005</v>
      </c>
      <c r="G27" s="7">
        <f t="shared" si="4"/>
        <v>20.634180957999998</v>
      </c>
      <c r="H27" s="8"/>
    </row>
    <row r="28" spans="1:8" x14ac:dyDescent="0.25">
      <c r="A28" s="5">
        <f t="shared" si="1"/>
        <v>25</v>
      </c>
      <c r="B28" s="5">
        <f t="shared" si="2"/>
        <v>25</v>
      </c>
      <c r="C28" s="6">
        <f t="shared" si="3"/>
        <v>46400</v>
      </c>
      <c r="D28" s="5">
        <f t="shared" si="0"/>
        <v>1</v>
      </c>
      <c r="E28" s="5" t="str">
        <f>IF(ISERROR(MATCH(D28,Simulador!$H$16:$H$17,0))=FALSE,"C",IF(ISERROR(MATCH(D28,Simulador!$H$18:$H$19,0))=FALSE,"D",""))</f>
        <v/>
      </c>
      <c r="F28" s="7">
        <f>IF(E28="C",0,IF(E28 ="D",ROUND(1/((1+Simulador!$Q$13)^A28),9) * 2,ROUND(1/((1+Simulador!$Q$13)^A28),9)))</f>
        <v>0.73377661699999996</v>
      </c>
      <c r="G28" s="7">
        <f t="shared" si="4"/>
        <v>21.367957574999998</v>
      </c>
      <c r="H28" s="8"/>
    </row>
    <row r="29" spans="1:8" x14ac:dyDescent="0.25">
      <c r="A29" s="5">
        <f t="shared" si="1"/>
        <v>26</v>
      </c>
      <c r="B29" s="5">
        <f t="shared" si="2"/>
        <v>26</v>
      </c>
      <c r="C29" s="6">
        <f t="shared" si="3"/>
        <v>46431</v>
      </c>
      <c r="D29" s="5">
        <f t="shared" si="0"/>
        <v>2</v>
      </c>
      <c r="E29" s="5" t="str">
        <f>IF(ISERROR(MATCH(D29,Simulador!$H$16:$H$17,0))=FALSE,"C",IF(ISERROR(MATCH(D29,Simulador!$H$18:$H$19,0))=FALSE,"D",""))</f>
        <v/>
      </c>
      <c r="F29" s="7">
        <f>IF(E29="C",0,IF(E29 ="D",ROUND(1/((1+Simulador!$Q$13)^A29),9) * 2,ROUND(1/((1+Simulador!$Q$13)^A29),9)))</f>
        <v>0.72474699399999998</v>
      </c>
      <c r="G29" s="7">
        <f t="shared" si="4"/>
        <v>22.092704568999999</v>
      </c>
      <c r="H29" s="8"/>
    </row>
    <row r="30" spans="1:8" x14ac:dyDescent="0.25">
      <c r="A30" s="5">
        <f t="shared" si="1"/>
        <v>27</v>
      </c>
      <c r="B30" s="5">
        <f t="shared" si="2"/>
        <v>27</v>
      </c>
      <c r="C30" s="6">
        <f t="shared" si="3"/>
        <v>46459</v>
      </c>
      <c r="D30" s="5">
        <f t="shared" si="0"/>
        <v>3</v>
      </c>
      <c r="E30" s="5" t="str">
        <f>IF(ISERROR(MATCH(D30,Simulador!$H$16:$H$17,0))=FALSE,"C",IF(ISERROR(MATCH(D30,Simulador!$H$18:$H$19,0))=FALSE,"D",""))</f>
        <v/>
      </c>
      <c r="F30" s="7">
        <f>IF(E30="C",0,IF(E30 ="D",ROUND(1/((1+Simulador!$Q$13)^A30),9) * 2,ROUND(1/((1+Simulador!$Q$13)^A30),9)))</f>
        <v>0.71582848700000001</v>
      </c>
      <c r="G30" s="7">
        <f t="shared" si="4"/>
        <v>22.808533055999998</v>
      </c>
      <c r="H30" s="8"/>
    </row>
    <row r="31" spans="1:8" x14ac:dyDescent="0.25">
      <c r="A31" s="5">
        <f t="shared" si="1"/>
        <v>28</v>
      </c>
      <c r="B31" s="5">
        <f t="shared" si="2"/>
        <v>28</v>
      </c>
      <c r="C31" s="6">
        <f t="shared" si="3"/>
        <v>46490</v>
      </c>
      <c r="D31" s="5">
        <f t="shared" si="0"/>
        <v>4</v>
      </c>
      <c r="E31" s="5" t="str">
        <f>IF(ISERROR(MATCH(D31,Simulador!$H$16:$H$17,0))=FALSE,"C",IF(ISERROR(MATCH(D31,Simulador!$H$18:$H$19,0))=FALSE,"D",""))</f>
        <v/>
      </c>
      <c r="F31" s="7">
        <f>IF(E31="C",0,IF(E31 ="D",ROUND(1/((1+Simulador!$Q$13)^A31),9) * 2,ROUND(1/((1+Simulador!$Q$13)^A31),9)))</f>
        <v>0.70701972800000001</v>
      </c>
      <c r="G31" s="7">
        <f t="shared" si="4"/>
        <v>23.515552783999997</v>
      </c>
      <c r="H31" s="8"/>
    </row>
    <row r="32" spans="1:8" x14ac:dyDescent="0.25">
      <c r="A32" s="5">
        <f t="shared" si="1"/>
        <v>29</v>
      </c>
      <c r="B32" s="5">
        <f t="shared" si="2"/>
        <v>29</v>
      </c>
      <c r="C32" s="6">
        <f t="shared" si="3"/>
        <v>46520</v>
      </c>
      <c r="D32" s="5">
        <f t="shared" si="0"/>
        <v>5</v>
      </c>
      <c r="E32" s="5" t="str">
        <f>IF(ISERROR(MATCH(D32,Simulador!$H$16:$H$17,0))=FALSE,"C",IF(ISERROR(MATCH(D32,Simulador!$H$18:$H$19,0))=FALSE,"D",""))</f>
        <v/>
      </c>
      <c r="F32" s="7">
        <f>IF(E32="C",0,IF(E32 ="D",ROUND(1/((1+Simulador!$Q$13)^A32),9) * 2,ROUND(1/((1+Simulador!$Q$13)^A32),9)))</f>
        <v>0.69831936699999997</v>
      </c>
      <c r="G32" s="7">
        <f t="shared" si="4"/>
        <v>24.213872150999997</v>
      </c>
      <c r="H32" s="8"/>
    </row>
    <row r="33" spans="1:8" x14ac:dyDescent="0.25">
      <c r="A33" s="5">
        <f t="shared" si="1"/>
        <v>30</v>
      </c>
      <c r="B33" s="5">
        <f t="shared" si="2"/>
        <v>30</v>
      </c>
      <c r="C33" s="6">
        <f t="shared" si="3"/>
        <v>46551</v>
      </c>
      <c r="D33" s="5">
        <f t="shared" si="0"/>
        <v>6</v>
      </c>
      <c r="E33" s="5" t="str">
        <f>IF(ISERROR(MATCH(D33,Simulador!$H$16:$H$17,0))=FALSE,"C",IF(ISERROR(MATCH(D33,Simulador!$H$18:$H$19,0))=FALSE,"D",""))</f>
        <v/>
      </c>
      <c r="F33" s="7">
        <f>IF(E33="C",0,IF(E33 ="D",ROUND(1/((1+Simulador!$Q$13)^A33),9) * 2,ROUND(1/((1+Simulador!$Q$13)^A33),9)))</f>
        <v>0.68972606999999997</v>
      </c>
      <c r="G33" s="7">
        <f t="shared" si="4"/>
        <v>24.903598220999996</v>
      </c>
      <c r="H33" s="8"/>
    </row>
    <row r="34" spans="1:8" x14ac:dyDescent="0.25">
      <c r="A34" s="5">
        <f t="shared" si="1"/>
        <v>31</v>
      </c>
      <c r="B34" s="5">
        <f t="shared" si="2"/>
        <v>31</v>
      </c>
      <c r="C34" s="6">
        <f t="shared" si="3"/>
        <v>46581</v>
      </c>
      <c r="D34" s="5">
        <f t="shared" si="0"/>
        <v>7</v>
      </c>
      <c r="E34" s="5" t="str">
        <f>IF(ISERROR(MATCH(D34,Simulador!$H$16:$H$17,0))=FALSE,"C",IF(ISERROR(MATCH(D34,Simulador!$H$18:$H$19,0))=FALSE,"D",""))</f>
        <v/>
      </c>
      <c r="F34" s="7">
        <f>IF(E34="C",0,IF(E34 ="D",ROUND(1/((1+Simulador!$Q$13)^A34),9) * 2,ROUND(1/((1+Simulador!$Q$13)^A34),9)))</f>
        <v>0.68123851899999999</v>
      </c>
      <c r="G34" s="7">
        <f t="shared" si="4"/>
        <v>25.584836739999997</v>
      </c>
      <c r="H34" s="8"/>
    </row>
    <row r="35" spans="1:8" x14ac:dyDescent="0.25">
      <c r="A35" s="5">
        <f t="shared" si="1"/>
        <v>32</v>
      </c>
      <c r="B35" s="5">
        <f t="shared" si="2"/>
        <v>32</v>
      </c>
      <c r="C35" s="6">
        <f t="shared" si="3"/>
        <v>46612</v>
      </c>
      <c r="D35" s="5">
        <f t="shared" si="0"/>
        <v>8</v>
      </c>
      <c r="E35" s="5" t="str">
        <f>IF(ISERROR(MATCH(D35,Simulador!$H$16:$H$17,0))=FALSE,"C",IF(ISERROR(MATCH(D35,Simulador!$H$18:$H$19,0))=FALSE,"D",""))</f>
        <v/>
      </c>
      <c r="F35" s="7">
        <f>IF(E35="C",0,IF(E35 ="D",ROUND(1/((1+Simulador!$Q$13)^A35),9) * 2,ROUND(1/((1+Simulador!$Q$13)^A35),9)))</f>
        <v>0.67285541299999996</v>
      </c>
      <c r="G35" s="7">
        <f t="shared" si="4"/>
        <v>26.257692152999997</v>
      </c>
      <c r="H35" s="8"/>
    </row>
    <row r="36" spans="1:8" x14ac:dyDescent="0.25">
      <c r="A36" s="5">
        <f t="shared" si="1"/>
        <v>33</v>
      </c>
      <c r="B36" s="5">
        <f t="shared" si="2"/>
        <v>33</v>
      </c>
      <c r="C36" s="6">
        <f t="shared" si="3"/>
        <v>46643</v>
      </c>
      <c r="D36" s="5">
        <f t="shared" si="0"/>
        <v>9</v>
      </c>
      <c r="E36" s="5" t="str">
        <f>IF(ISERROR(MATCH(D36,Simulador!$H$16:$H$17,0))=FALSE,"C",IF(ISERROR(MATCH(D36,Simulador!$H$18:$H$19,0))=FALSE,"D",""))</f>
        <v/>
      </c>
      <c r="F36" s="7">
        <f>IF(E36="C",0,IF(E36 ="D",ROUND(1/((1+Simulador!$Q$13)^A36),9) * 2,ROUND(1/((1+Simulador!$Q$13)^A36),9)))</f>
        <v>0.664575468</v>
      </c>
      <c r="G36" s="7">
        <f t="shared" si="4"/>
        <v>26.922267620999996</v>
      </c>
      <c r="H36" s="8"/>
    </row>
    <row r="37" spans="1:8" x14ac:dyDescent="0.25">
      <c r="A37" s="5">
        <f t="shared" si="1"/>
        <v>34</v>
      </c>
      <c r="B37" s="5">
        <f t="shared" si="2"/>
        <v>34</v>
      </c>
      <c r="C37" s="6">
        <f t="shared" si="3"/>
        <v>46673</v>
      </c>
      <c r="D37" s="5">
        <f t="shared" si="0"/>
        <v>10</v>
      </c>
      <c r="E37" s="5" t="str">
        <f>IF(ISERROR(MATCH(D37,Simulador!$H$16:$H$17,0))=FALSE,"C",IF(ISERROR(MATCH(D37,Simulador!$H$18:$H$19,0))=FALSE,"D",""))</f>
        <v/>
      </c>
      <c r="F37" s="7">
        <f>IF(E37="C",0,IF(E37 ="D",ROUND(1/((1+Simulador!$Q$13)^A37),9) * 2,ROUND(1/((1+Simulador!$Q$13)^A37),9)))</f>
        <v>0.65639741200000001</v>
      </c>
      <c r="G37" s="7">
        <f t="shared" si="4"/>
        <v>27.578665032999996</v>
      </c>
      <c r="H37" s="8"/>
    </row>
    <row r="38" spans="1:8" x14ac:dyDescent="0.25">
      <c r="A38" s="5">
        <f t="shared" si="1"/>
        <v>35</v>
      </c>
      <c r="B38" s="5">
        <f t="shared" si="2"/>
        <v>35</v>
      </c>
      <c r="C38" s="6">
        <f t="shared" si="3"/>
        <v>46704</v>
      </c>
      <c r="D38" s="5">
        <f t="shared" si="0"/>
        <v>11</v>
      </c>
      <c r="E38" s="5" t="str">
        <f>IF(ISERROR(MATCH(D38,Simulador!$H$16:$H$17,0))=FALSE,"C",IF(ISERROR(MATCH(D38,Simulador!$H$18:$H$19,0))=FALSE,"D",""))</f>
        <v/>
      </c>
      <c r="F38" s="7">
        <f>IF(E38="C",0,IF(E38 ="D",ROUND(1/((1+Simulador!$Q$13)^A38),9) * 2,ROUND(1/((1+Simulador!$Q$13)^A38),9)))</f>
        <v>0.64831999399999996</v>
      </c>
      <c r="G38" s="7">
        <f t="shared" si="4"/>
        <v>28.226985026999998</v>
      </c>
      <c r="H38" s="8"/>
    </row>
    <row r="39" spans="1:8" x14ac:dyDescent="0.25">
      <c r="A39" s="5">
        <f t="shared" si="1"/>
        <v>36</v>
      </c>
      <c r="B39" s="5">
        <f t="shared" si="2"/>
        <v>36</v>
      </c>
      <c r="C39" s="6">
        <f t="shared" si="3"/>
        <v>46734</v>
      </c>
      <c r="D39" s="5">
        <f t="shared" si="0"/>
        <v>12</v>
      </c>
      <c r="E39" s="5" t="str">
        <f>IF(ISERROR(MATCH(D39,Simulador!$H$16:$H$17,0))=FALSE,"C",IF(ISERROR(MATCH(D39,Simulador!$H$18:$H$19,0))=FALSE,"D",""))</f>
        <v/>
      </c>
      <c r="F39" s="7">
        <f>IF(E39="C",0,IF(E39 ="D",ROUND(1/((1+Simulador!$Q$13)^A39),9) * 2,ROUND(1/((1+Simulador!$Q$13)^A39),9)))</f>
        <v>0.64034197299999995</v>
      </c>
      <c r="G39" s="7">
        <f t="shared" si="4"/>
        <v>28.867326999999996</v>
      </c>
      <c r="H39" s="8"/>
    </row>
    <row r="40" spans="1:8" x14ac:dyDescent="0.25">
      <c r="A40" s="5">
        <f t="shared" si="1"/>
        <v>37</v>
      </c>
      <c r="B40" s="5">
        <f t="shared" si="2"/>
        <v>37</v>
      </c>
      <c r="C40" s="6">
        <f t="shared" si="3"/>
        <v>46765</v>
      </c>
      <c r="D40" s="5">
        <f t="shared" si="0"/>
        <v>1</v>
      </c>
      <c r="E40" s="5" t="str">
        <f>IF(ISERROR(MATCH(D40,Simulador!$H$16:$H$17,0))=FALSE,"C",IF(ISERROR(MATCH(D40,Simulador!$H$18:$H$19,0))=FALSE,"D",""))</f>
        <v/>
      </c>
      <c r="F40" s="7">
        <f>IF(E40="C",0,IF(E40 ="D",ROUND(1/((1+Simulador!$Q$13)^A40),9) * 2,ROUND(1/((1+Simulador!$Q$13)^A40),9)))</f>
        <v>0.63246212700000004</v>
      </c>
      <c r="G40" s="7">
        <f t="shared" si="4"/>
        <v>29.499789126999996</v>
      </c>
      <c r="H40" s="8"/>
    </row>
    <row r="41" spans="1:8" x14ac:dyDescent="0.25">
      <c r="A41" s="5">
        <f t="shared" si="1"/>
        <v>38</v>
      </c>
      <c r="B41" s="5">
        <f t="shared" si="2"/>
        <v>38</v>
      </c>
      <c r="C41" s="6">
        <f t="shared" si="3"/>
        <v>46796</v>
      </c>
      <c r="D41" s="5">
        <f t="shared" si="0"/>
        <v>2</v>
      </c>
      <c r="E41" s="5" t="str">
        <f>IF(ISERROR(MATCH(D41,Simulador!$H$16:$H$17,0))=FALSE,"C",IF(ISERROR(MATCH(D41,Simulador!$H$18:$H$19,0))=FALSE,"D",""))</f>
        <v/>
      </c>
      <c r="F41" s="7">
        <f>IF(E41="C",0,IF(E41 ="D",ROUND(1/((1+Simulador!$Q$13)^A41),9) * 2,ROUND(1/((1+Simulador!$Q$13)^A41),9)))</f>
        <v>0.62467924900000005</v>
      </c>
      <c r="G41" s="7">
        <f t="shared" si="4"/>
        <v>30.124468375999996</v>
      </c>
      <c r="H41" s="8"/>
    </row>
    <row r="42" spans="1:8" x14ac:dyDescent="0.25">
      <c r="A42" s="5">
        <f t="shared" si="1"/>
        <v>39</v>
      </c>
      <c r="B42" s="5">
        <f t="shared" si="2"/>
        <v>39</v>
      </c>
      <c r="C42" s="6">
        <f t="shared" si="3"/>
        <v>46825</v>
      </c>
      <c r="D42" s="5">
        <f t="shared" si="0"/>
        <v>3</v>
      </c>
      <c r="E42" s="5" t="str">
        <f>IF(ISERROR(MATCH(D42,Simulador!$H$16:$H$17,0))=FALSE,"C",IF(ISERROR(MATCH(D42,Simulador!$H$18:$H$19,0))=FALSE,"D",""))</f>
        <v/>
      </c>
      <c r="F42" s="7">
        <f>IF(E42="C",0,IF(E42 ="D",ROUND(1/((1+Simulador!$Q$13)^A42),9) * 2,ROUND(1/((1+Simulador!$Q$13)^A42),9)))</f>
        <v>0.61699214300000005</v>
      </c>
      <c r="G42" s="7">
        <f t="shared" si="4"/>
        <v>30.741460518999997</v>
      </c>
      <c r="H42" s="8"/>
    </row>
    <row r="43" spans="1:8" x14ac:dyDescent="0.25">
      <c r="A43" s="5">
        <f t="shared" si="1"/>
        <v>40</v>
      </c>
      <c r="B43" s="5">
        <f t="shared" si="2"/>
        <v>40</v>
      </c>
      <c r="C43" s="6">
        <f t="shared" si="3"/>
        <v>46856</v>
      </c>
      <c r="D43" s="5">
        <f t="shared" si="0"/>
        <v>4</v>
      </c>
      <c r="E43" s="5" t="str">
        <f>IF(ISERROR(MATCH(D43,Simulador!$H$16:$H$17,0))=FALSE,"C",IF(ISERROR(MATCH(D43,Simulador!$H$18:$H$19,0))=FALSE,"D",""))</f>
        <v/>
      </c>
      <c r="F43" s="7">
        <f>IF(E43="C",0,IF(E43 ="D",ROUND(1/((1+Simulador!$Q$13)^A43),9) * 2,ROUND(1/((1+Simulador!$Q$13)^A43),9)))</f>
        <v>0.609399633</v>
      </c>
      <c r="G43" s="7">
        <f t="shared" si="4"/>
        <v>31.350860151999996</v>
      </c>
      <c r="H43" s="8"/>
    </row>
    <row r="44" spans="1:8" x14ac:dyDescent="0.25">
      <c r="A44" s="5">
        <f t="shared" si="1"/>
        <v>41</v>
      </c>
      <c r="B44" s="5">
        <f t="shared" si="2"/>
        <v>41</v>
      </c>
      <c r="C44" s="6">
        <f t="shared" si="3"/>
        <v>46886</v>
      </c>
      <c r="D44" s="5">
        <f t="shared" si="0"/>
        <v>5</v>
      </c>
      <c r="E44" s="5" t="str">
        <f>IF(ISERROR(MATCH(D44,Simulador!$H$16:$H$17,0))=FALSE,"C",IF(ISERROR(MATCH(D44,Simulador!$H$18:$H$19,0))=FALSE,"D",""))</f>
        <v/>
      </c>
      <c r="F44" s="7">
        <f>IF(E44="C",0,IF(E44 ="D",ROUND(1/((1+Simulador!$Q$13)^A44),9) * 2,ROUND(1/((1+Simulador!$Q$13)^A44),9)))</f>
        <v>0.60190055399999998</v>
      </c>
      <c r="G44" s="7">
        <f t="shared" si="4"/>
        <v>31.952760705999996</v>
      </c>
      <c r="H44" s="8"/>
    </row>
    <row r="45" spans="1:8" x14ac:dyDescent="0.25">
      <c r="A45" s="5">
        <f t="shared" si="1"/>
        <v>42</v>
      </c>
      <c r="B45" s="5">
        <f t="shared" si="2"/>
        <v>42</v>
      </c>
      <c r="C45" s="6">
        <f t="shared" si="3"/>
        <v>46917</v>
      </c>
      <c r="D45" s="5">
        <f t="shared" si="0"/>
        <v>6</v>
      </c>
      <c r="E45" s="5" t="str">
        <f>IF(ISERROR(MATCH(D45,Simulador!$H$16:$H$17,0))=FALSE,"C",IF(ISERROR(MATCH(D45,Simulador!$H$18:$H$19,0))=FALSE,"D",""))</f>
        <v/>
      </c>
      <c r="F45" s="7">
        <f>IF(E45="C",0,IF(E45 ="D",ROUND(1/((1+Simulador!$Q$13)^A45),9) * 2,ROUND(1/((1+Simulador!$Q$13)^A45),9)))</f>
        <v>0.59449375699999996</v>
      </c>
      <c r="G45" s="7">
        <f t="shared" si="4"/>
        <v>32.547254462999994</v>
      </c>
      <c r="H45" s="8"/>
    </row>
    <row r="46" spans="1:8" x14ac:dyDescent="0.25">
      <c r="A46" s="5">
        <f t="shared" si="1"/>
        <v>43</v>
      </c>
      <c r="B46" s="5">
        <f t="shared" si="2"/>
        <v>43</v>
      </c>
      <c r="C46" s="6">
        <f t="shared" si="3"/>
        <v>46947</v>
      </c>
      <c r="D46" s="5">
        <f t="shared" si="0"/>
        <v>7</v>
      </c>
      <c r="E46" s="5" t="str">
        <f>IF(ISERROR(MATCH(D46,Simulador!$H$16:$H$17,0))=FALSE,"C",IF(ISERROR(MATCH(D46,Simulador!$H$18:$H$19,0))=FALSE,"D",""))</f>
        <v/>
      </c>
      <c r="F46" s="7">
        <f>IF(E46="C",0,IF(E46 ="D",ROUND(1/((1+Simulador!$Q$13)^A46),9) * 2,ROUND(1/((1+Simulador!$Q$13)^A46),9)))</f>
        <v>0.58717810500000001</v>
      </c>
      <c r="G46" s="7">
        <f t="shared" si="4"/>
        <v>33.134432567999994</v>
      </c>
      <c r="H46" s="8"/>
    </row>
    <row r="47" spans="1:8" x14ac:dyDescent="0.25">
      <c r="A47" s="5">
        <f t="shared" si="1"/>
        <v>44</v>
      </c>
      <c r="B47" s="5">
        <f t="shared" si="2"/>
        <v>44</v>
      </c>
      <c r="C47" s="6">
        <f t="shared" si="3"/>
        <v>46978</v>
      </c>
      <c r="D47" s="5">
        <f t="shared" si="0"/>
        <v>8</v>
      </c>
      <c r="E47" s="5" t="str">
        <f>IF(ISERROR(MATCH(D47,Simulador!$H$16:$H$17,0))=FALSE,"C",IF(ISERROR(MATCH(D47,Simulador!$H$18:$H$19,0))=FALSE,"D",""))</f>
        <v/>
      </c>
      <c r="F47" s="7">
        <f>IF(E47="C",0,IF(E47 ="D",ROUND(1/((1+Simulador!$Q$13)^A47),9) * 2,ROUND(1/((1+Simulador!$Q$13)^A47),9)))</f>
        <v>0.57995247699999997</v>
      </c>
      <c r="G47" s="7">
        <f t="shared" si="4"/>
        <v>33.714385044999993</v>
      </c>
      <c r="H47" s="8"/>
    </row>
    <row r="48" spans="1:8" x14ac:dyDescent="0.25">
      <c r="A48" s="5">
        <f t="shared" si="1"/>
        <v>45</v>
      </c>
      <c r="B48" s="5">
        <f t="shared" si="2"/>
        <v>45</v>
      </c>
      <c r="C48" s="6">
        <f t="shared" si="3"/>
        <v>47009</v>
      </c>
      <c r="D48" s="5">
        <f t="shared" si="0"/>
        <v>9</v>
      </c>
      <c r="E48" s="5" t="str">
        <f>IF(ISERROR(MATCH(D48,Simulador!$H$16:$H$17,0))=FALSE,"C",IF(ISERROR(MATCH(D48,Simulador!$H$18:$H$19,0))=FALSE,"D",""))</f>
        <v/>
      </c>
      <c r="F48" s="7">
        <f>IF(E48="C",0,IF(E48 ="D",ROUND(1/((1+Simulador!$Q$13)^A48),9) * 2,ROUND(1/((1+Simulador!$Q$13)^A48),9)))</f>
        <v>0.57281576499999998</v>
      </c>
      <c r="G48" s="7">
        <f t="shared" si="4"/>
        <v>34.287200809999995</v>
      </c>
      <c r="H48" s="8"/>
    </row>
    <row r="49" spans="1:8" x14ac:dyDescent="0.25">
      <c r="A49" s="5">
        <f t="shared" si="1"/>
        <v>46</v>
      </c>
      <c r="B49" s="5">
        <f t="shared" si="2"/>
        <v>46</v>
      </c>
      <c r="C49" s="6">
        <f t="shared" si="3"/>
        <v>47039</v>
      </c>
      <c r="D49" s="5">
        <f t="shared" si="0"/>
        <v>10</v>
      </c>
      <c r="E49" s="5" t="str">
        <f>IF(ISERROR(MATCH(D49,Simulador!$H$16:$H$17,0))=FALSE,"C",IF(ISERROR(MATCH(D49,Simulador!$H$18:$H$19,0))=FALSE,"D",""))</f>
        <v/>
      </c>
      <c r="F49" s="7">
        <f>IF(E49="C",0,IF(E49 ="D",ROUND(1/((1+Simulador!$Q$13)^A49),9) * 2,ROUND(1/((1+Simulador!$Q$13)^A49),9)))</f>
        <v>0.56576687599999997</v>
      </c>
      <c r="G49" s="7">
        <f t="shared" si="4"/>
        <v>34.852967685999992</v>
      </c>
      <c r="H49" s="8"/>
    </row>
    <row r="50" spans="1:8" x14ac:dyDescent="0.25">
      <c r="A50" s="5">
        <f t="shared" si="1"/>
        <v>47</v>
      </c>
      <c r="B50" s="5">
        <f t="shared" si="2"/>
        <v>47</v>
      </c>
      <c r="C50" s="6">
        <f t="shared" si="3"/>
        <v>47070</v>
      </c>
      <c r="D50" s="5">
        <f t="shared" si="0"/>
        <v>11</v>
      </c>
      <c r="E50" s="5" t="str">
        <f>IF(ISERROR(MATCH(D50,Simulador!$H$16:$H$17,0))=FALSE,"C",IF(ISERROR(MATCH(D50,Simulador!$H$18:$H$19,0))=FALSE,"D",""))</f>
        <v/>
      </c>
      <c r="F50" s="7">
        <f>IF(E50="C",0,IF(E50 ="D",ROUND(1/((1+Simulador!$Q$13)^A50),9) * 2,ROUND(1/((1+Simulador!$Q$13)^A50),9)))</f>
        <v>0.55880472800000003</v>
      </c>
      <c r="G50" s="7">
        <f t="shared" si="4"/>
        <v>35.411772413999991</v>
      </c>
      <c r="H50" s="8"/>
    </row>
    <row r="51" spans="1:8" x14ac:dyDescent="0.25">
      <c r="A51" s="5">
        <f t="shared" si="1"/>
        <v>48</v>
      </c>
      <c r="B51" s="5">
        <f t="shared" si="2"/>
        <v>48</v>
      </c>
      <c r="C51" s="6">
        <f t="shared" si="3"/>
        <v>47100</v>
      </c>
      <c r="D51" s="5">
        <f t="shared" si="0"/>
        <v>12</v>
      </c>
      <c r="E51" s="5" t="str">
        <f>IF(ISERROR(MATCH(D51,Simulador!$H$16:$H$17,0))=FALSE,"C",IF(ISERROR(MATCH(D51,Simulador!$H$18:$H$19,0))=FALSE,"D",""))</f>
        <v/>
      </c>
      <c r="F51" s="7">
        <f>IF(E51="C",0,IF(E51 ="D",ROUND(1/((1+Simulador!$Q$13)^A51),9) * 2,ROUND(1/((1+Simulador!$Q$13)^A51),9)))</f>
        <v>0.55192825300000004</v>
      </c>
      <c r="G51" s="7">
        <f t="shared" si="4"/>
        <v>35.963700666999991</v>
      </c>
      <c r="H51" s="8"/>
    </row>
    <row r="52" spans="1:8" x14ac:dyDescent="0.25">
      <c r="A52" s="5">
        <f t="shared" si="1"/>
        <v>49</v>
      </c>
      <c r="B52" s="5">
        <f t="shared" si="2"/>
        <v>49</v>
      </c>
      <c r="C52" s="6">
        <f t="shared" si="3"/>
        <v>47131</v>
      </c>
      <c r="D52" s="5">
        <f t="shared" si="0"/>
        <v>1</v>
      </c>
      <c r="E52" s="5" t="str">
        <f>IF(ISERROR(MATCH(D52,Simulador!$H$16:$H$17,0))=FALSE,"C",IF(ISERROR(MATCH(D52,Simulador!$H$18:$H$19,0))=FALSE,"D",""))</f>
        <v/>
      </c>
      <c r="F52" s="7">
        <f>IF(E52="C",0,IF(E52 ="D",ROUND(1/((1+Simulador!$Q$13)^A52),9) * 2,ROUND(1/((1+Simulador!$Q$13)^A52),9)))</f>
        <v>0.54513639899999999</v>
      </c>
      <c r="G52" s="7">
        <f t="shared" si="4"/>
        <v>36.508837065999991</v>
      </c>
      <c r="H52" s="8"/>
    </row>
    <row r="53" spans="1:8" x14ac:dyDescent="0.25">
      <c r="A53" s="5">
        <f t="shared" si="1"/>
        <v>50</v>
      </c>
      <c r="B53" s="5">
        <f t="shared" si="2"/>
        <v>50</v>
      </c>
      <c r="C53" s="6">
        <f t="shared" si="3"/>
        <v>47162</v>
      </c>
      <c r="D53" s="5">
        <f t="shared" si="0"/>
        <v>2</v>
      </c>
      <c r="E53" s="5" t="str">
        <f>IF(ISERROR(MATCH(D53,Simulador!$H$16:$H$17,0))=FALSE,"C",IF(ISERROR(MATCH(D53,Simulador!$H$18:$H$19,0))=FALSE,"D",""))</f>
        <v/>
      </c>
      <c r="F53" s="7">
        <f>IF(E53="C",0,IF(E53 ="D",ROUND(1/((1+Simulador!$Q$13)^A53),9) * 2,ROUND(1/((1+Simulador!$Q$13)^A53),9)))</f>
        <v>0.53842812299999998</v>
      </c>
      <c r="G53" s="7">
        <f t="shared" si="4"/>
        <v>37.047265188999994</v>
      </c>
      <c r="H53" s="8"/>
    </row>
    <row r="54" spans="1:8" x14ac:dyDescent="0.25">
      <c r="A54" s="5">
        <f t="shared" si="1"/>
        <v>51</v>
      </c>
      <c r="B54" s="5">
        <f t="shared" si="2"/>
        <v>51</v>
      </c>
      <c r="C54" s="6">
        <f t="shared" si="3"/>
        <v>47190</v>
      </c>
      <c r="D54" s="5">
        <f t="shared" si="0"/>
        <v>3</v>
      </c>
      <c r="E54" s="5" t="str">
        <f>IF(ISERROR(MATCH(D54,Simulador!$H$16:$H$17,0))=FALSE,"C",IF(ISERROR(MATCH(D54,Simulador!$H$18:$H$19,0))=FALSE,"D",""))</f>
        <v/>
      </c>
      <c r="F54" s="7">
        <f>IF(E54="C",0,IF(E54 ="D",ROUND(1/((1+Simulador!$Q$13)^A54),9) * 2,ROUND(1/((1+Simulador!$Q$13)^A54),9)))</f>
        <v>0.53180239699999998</v>
      </c>
      <c r="G54" s="7">
        <f t="shared" si="4"/>
        <v>37.579067585999994</v>
      </c>
      <c r="H54" s="8"/>
    </row>
    <row r="55" spans="1:8" x14ac:dyDescent="0.25">
      <c r="A55" s="5">
        <f t="shared" si="1"/>
        <v>52</v>
      </c>
      <c r="B55" s="5">
        <f t="shared" si="2"/>
        <v>52</v>
      </c>
      <c r="C55" s="6">
        <f t="shared" si="3"/>
        <v>47221</v>
      </c>
      <c r="D55" s="5">
        <f t="shared" si="0"/>
        <v>4</v>
      </c>
      <c r="E55" s="5" t="str">
        <f>IF(ISERROR(MATCH(D55,Simulador!$H$16:$H$17,0))=FALSE,"C",IF(ISERROR(MATCH(D55,Simulador!$H$18:$H$19,0))=FALSE,"D",""))</f>
        <v/>
      </c>
      <c r="F55" s="7">
        <f>IF(E55="C",0,IF(E55 ="D",ROUND(1/((1+Simulador!$Q$13)^A55),9) * 2,ROUND(1/((1+Simulador!$Q$13)^A55),9)))</f>
        <v>0.52525820499999998</v>
      </c>
      <c r="G55" s="7">
        <f t="shared" si="4"/>
        <v>38.104325790999994</v>
      </c>
      <c r="H55" s="8"/>
    </row>
    <row r="56" spans="1:8" x14ac:dyDescent="0.25">
      <c r="A56" s="5">
        <f t="shared" si="1"/>
        <v>53</v>
      </c>
      <c r="B56" s="5">
        <f t="shared" si="2"/>
        <v>53</v>
      </c>
      <c r="C56" s="6">
        <f t="shared" si="3"/>
        <v>47251</v>
      </c>
      <c r="D56" s="5">
        <f t="shared" si="0"/>
        <v>5</v>
      </c>
      <c r="E56" s="5" t="str">
        <f>IF(ISERROR(MATCH(D56,Simulador!$H$16:$H$17,0))=FALSE,"C",IF(ISERROR(MATCH(D56,Simulador!$H$18:$H$19,0))=FALSE,"D",""))</f>
        <v/>
      </c>
      <c r="F56" s="7">
        <f>IF(E56="C",0,IF(E56 ="D",ROUND(1/((1+Simulador!$Q$13)^A56),9) * 2,ROUND(1/((1+Simulador!$Q$13)^A56),9)))</f>
        <v>0.51879454400000002</v>
      </c>
      <c r="G56" s="7">
        <f t="shared" si="4"/>
        <v>38.623120334999996</v>
      </c>
      <c r="H56" s="8"/>
    </row>
    <row r="57" spans="1:8" x14ac:dyDescent="0.25">
      <c r="A57" s="5">
        <f t="shared" si="1"/>
        <v>54</v>
      </c>
      <c r="B57" s="5">
        <f t="shared" si="2"/>
        <v>54</v>
      </c>
      <c r="C57" s="6">
        <f t="shared" si="3"/>
        <v>47282</v>
      </c>
      <c r="D57" s="5">
        <f t="shared" si="0"/>
        <v>6</v>
      </c>
      <c r="E57" s="5" t="str">
        <f>IF(ISERROR(MATCH(D57,Simulador!$H$16:$H$17,0))=FALSE,"C",IF(ISERROR(MATCH(D57,Simulador!$H$18:$H$19,0))=FALSE,"D",""))</f>
        <v/>
      </c>
      <c r="F57" s="7">
        <f>IF(E57="C",0,IF(E57 ="D",ROUND(1/((1+Simulador!$Q$13)^A57),9) * 2,ROUND(1/((1+Simulador!$Q$13)^A57),9)))</f>
        <v>0.51241042199999998</v>
      </c>
      <c r="G57" s="7">
        <f t="shared" si="4"/>
        <v>39.135530756999998</v>
      </c>
      <c r="H57" s="8"/>
    </row>
    <row r="58" spans="1:8" x14ac:dyDescent="0.25">
      <c r="A58" s="5">
        <f t="shared" si="1"/>
        <v>55</v>
      </c>
      <c r="B58" s="5">
        <f t="shared" si="2"/>
        <v>55</v>
      </c>
      <c r="C58" s="6">
        <f t="shared" si="3"/>
        <v>47312</v>
      </c>
      <c r="D58" s="5">
        <f t="shared" si="0"/>
        <v>7</v>
      </c>
      <c r="E58" s="5" t="str">
        <f>IF(ISERROR(MATCH(D58,Simulador!$H$16:$H$17,0))=FALSE,"C",IF(ISERROR(MATCH(D58,Simulador!$H$18:$H$19,0))=FALSE,"D",""))</f>
        <v/>
      </c>
      <c r="F58" s="7">
        <f>IF(E58="C",0,IF(E58 ="D",ROUND(1/((1+Simulador!$Q$13)^A58),9) * 2,ROUND(1/((1+Simulador!$Q$13)^A58),9)))</f>
        <v>0.50610486200000004</v>
      </c>
      <c r="G58" s="7">
        <f t="shared" si="4"/>
        <v>39.641635618999999</v>
      </c>
      <c r="H58" s="8"/>
    </row>
    <row r="59" spans="1:8" x14ac:dyDescent="0.25">
      <c r="A59" s="5">
        <f t="shared" si="1"/>
        <v>56</v>
      </c>
      <c r="B59" s="5">
        <f t="shared" si="2"/>
        <v>56</v>
      </c>
      <c r="C59" s="6">
        <f t="shared" si="3"/>
        <v>47343</v>
      </c>
      <c r="D59" s="5">
        <f t="shared" si="0"/>
        <v>8</v>
      </c>
      <c r="E59" s="5" t="str">
        <f>IF(ISERROR(MATCH(D59,Simulador!$H$16:$H$17,0))=FALSE,"C",IF(ISERROR(MATCH(D59,Simulador!$H$18:$H$19,0))=FALSE,"D",""))</f>
        <v/>
      </c>
      <c r="F59" s="7">
        <f>IF(E59="C",0,IF(E59 ="D",ROUND(1/((1+Simulador!$Q$13)^A59),9) * 2,ROUND(1/((1+Simulador!$Q$13)^A59),9)))</f>
        <v>0.49987689600000001</v>
      </c>
      <c r="G59" s="7">
        <f t="shared" si="4"/>
        <v>40.141512515000002</v>
      </c>
      <c r="H59" s="8"/>
    </row>
    <row r="60" spans="1:8" x14ac:dyDescent="0.25">
      <c r="A60" s="5">
        <f t="shared" si="1"/>
        <v>57</v>
      </c>
      <c r="B60" s="5">
        <f t="shared" si="2"/>
        <v>57</v>
      </c>
      <c r="C60" s="6">
        <f t="shared" si="3"/>
        <v>47374</v>
      </c>
      <c r="D60" s="5">
        <f t="shared" si="0"/>
        <v>9</v>
      </c>
      <c r="E60" s="5" t="str">
        <f>IF(ISERROR(MATCH(D60,Simulador!$H$16:$H$17,0))=FALSE,"C",IF(ISERROR(MATCH(D60,Simulador!$H$18:$H$19,0))=FALSE,"D",""))</f>
        <v/>
      </c>
      <c r="F60" s="7">
        <f>IF(E60="C",0,IF(E60 ="D",ROUND(1/((1+Simulador!$Q$13)^A60),9) * 2,ROUND(1/((1+Simulador!$Q$13)^A60),9)))</f>
        <v>0.49372556899999998</v>
      </c>
      <c r="G60" s="7">
        <f t="shared" si="4"/>
        <v>40.635238084000001</v>
      </c>
      <c r="H60" s="8"/>
    </row>
    <row r="61" spans="1:8" x14ac:dyDescent="0.25">
      <c r="A61" s="5">
        <f t="shared" si="1"/>
        <v>58</v>
      </c>
      <c r="B61" s="5">
        <f t="shared" si="2"/>
        <v>58</v>
      </c>
      <c r="C61" s="6">
        <f t="shared" si="3"/>
        <v>47404</v>
      </c>
      <c r="D61" s="5">
        <f t="shared" si="0"/>
        <v>10</v>
      </c>
      <c r="E61" s="5" t="str">
        <f>IF(ISERROR(MATCH(D61,Simulador!$H$16:$H$17,0))=FALSE,"C",IF(ISERROR(MATCH(D61,Simulador!$H$18:$H$19,0))=FALSE,"D",""))</f>
        <v/>
      </c>
      <c r="F61" s="7">
        <f>IF(E61="C",0,IF(E61 ="D",ROUND(1/((1+Simulador!$Q$13)^A61),9) * 2,ROUND(1/((1+Simulador!$Q$13)^A61),9)))</f>
        <v>0.48764993800000001</v>
      </c>
      <c r="G61" s="7">
        <f t="shared" si="4"/>
        <v>41.122888021999998</v>
      </c>
      <c r="H61" s="8"/>
    </row>
    <row r="62" spans="1:8" x14ac:dyDescent="0.25">
      <c r="A62" s="5">
        <f t="shared" si="1"/>
        <v>59</v>
      </c>
      <c r="B62" s="5">
        <f t="shared" si="2"/>
        <v>59</v>
      </c>
      <c r="C62" s="6">
        <f t="shared" si="3"/>
        <v>47435</v>
      </c>
      <c r="D62" s="5">
        <f t="shared" si="0"/>
        <v>11</v>
      </c>
      <c r="E62" s="5" t="str">
        <f>IF(ISERROR(MATCH(D62,Simulador!$H$16:$H$17,0))=FALSE,"C",IF(ISERROR(MATCH(D62,Simulador!$H$18:$H$19,0))=FALSE,"D",""))</f>
        <v/>
      </c>
      <c r="F62" s="7">
        <f>IF(E62="C",0,IF(E62 ="D",ROUND(1/((1+Simulador!$Q$13)^A62),9) * 2,ROUND(1/((1+Simulador!$Q$13)^A62),9)))</f>
        <v>0.48164907200000001</v>
      </c>
      <c r="G62" s="7">
        <f t="shared" si="4"/>
        <v>41.604537094000001</v>
      </c>
      <c r="H62" s="8"/>
    </row>
    <row r="63" spans="1:8" x14ac:dyDescent="0.25">
      <c r="A63" s="5">
        <f t="shared" si="1"/>
        <v>60</v>
      </c>
      <c r="B63" s="5">
        <f t="shared" si="2"/>
        <v>60</v>
      </c>
      <c r="C63" s="6">
        <f t="shared" si="3"/>
        <v>47465</v>
      </c>
      <c r="D63" s="5">
        <f t="shared" si="0"/>
        <v>12</v>
      </c>
      <c r="E63" s="5" t="str">
        <f>IF(ISERROR(MATCH(D63,Simulador!$H$16:$H$17,0))=FALSE,"C",IF(ISERROR(MATCH(D63,Simulador!$H$18:$H$19,0))=FALSE,"D",""))</f>
        <v/>
      </c>
      <c r="F63" s="7">
        <f>IF(E63="C",0,IF(E63 ="D",ROUND(1/((1+Simulador!$Q$13)^A63),9) * 2,ROUND(1/((1+Simulador!$Q$13)^A63),9)))</f>
        <v>0.47572205099999998</v>
      </c>
      <c r="G63" s="7">
        <f t="shared" si="4"/>
        <v>42.080259144999999</v>
      </c>
      <c r="H63" s="8"/>
    </row>
    <row r="64" spans="1:8" x14ac:dyDescent="0.25">
      <c r="A64" s="5">
        <f t="shared" si="1"/>
        <v>61</v>
      </c>
      <c r="B64" s="5">
        <f t="shared" si="2"/>
        <v>61</v>
      </c>
      <c r="C64" s="6">
        <f t="shared" si="3"/>
        <v>47496</v>
      </c>
      <c r="D64" s="5">
        <f t="shared" si="0"/>
        <v>1</v>
      </c>
      <c r="E64" s="5" t="str">
        <f>IF(ISERROR(MATCH(D64,Simulador!$H$16:$H$17,0))=FALSE,"C",IF(ISERROR(MATCH(D64,Simulador!$H$18:$H$19,0))=FALSE,"D",""))</f>
        <v/>
      </c>
      <c r="F64" s="7">
        <f>IF(E64="C",0,IF(E64 ="D",ROUND(1/((1+Simulador!$Q$13)^A64),9) * 2,ROUND(1/((1+Simulador!$Q$13)^A64),9)))</f>
        <v>0.46986796600000003</v>
      </c>
      <c r="G64" s="7">
        <f t="shared" si="4"/>
        <v>42.550127111000002</v>
      </c>
      <c r="H64" s="8"/>
    </row>
    <row r="65" spans="1:8" x14ac:dyDescent="0.25">
      <c r="A65" s="5">
        <f t="shared" si="1"/>
        <v>62</v>
      </c>
      <c r="B65" s="5">
        <f t="shared" si="2"/>
        <v>62</v>
      </c>
      <c r="C65" s="6">
        <f t="shared" si="3"/>
        <v>47527</v>
      </c>
      <c r="D65" s="5">
        <f t="shared" si="0"/>
        <v>2</v>
      </c>
      <c r="E65" s="5" t="str">
        <f>IF(ISERROR(MATCH(D65,Simulador!$H$16:$H$17,0))=FALSE,"C",IF(ISERROR(MATCH(D65,Simulador!$H$18:$H$19,0))=FALSE,"D",""))</f>
        <v/>
      </c>
      <c r="F65" s="7">
        <f>IF(E65="C",0,IF(E65 ="D",ROUND(1/((1+Simulador!$Q$13)^A65),9) * 2,ROUND(1/((1+Simulador!$Q$13)^A65),9)))</f>
        <v>0.46408591999999999</v>
      </c>
      <c r="G65" s="7">
        <f t="shared" si="4"/>
        <v>43.014213031000004</v>
      </c>
      <c r="H65" s="8"/>
    </row>
    <row r="66" spans="1:8" x14ac:dyDescent="0.25">
      <c r="A66" s="5">
        <f t="shared" si="1"/>
        <v>63</v>
      </c>
      <c r="B66" s="5">
        <f t="shared" si="2"/>
        <v>63</v>
      </c>
      <c r="C66" s="6">
        <f t="shared" si="3"/>
        <v>47555</v>
      </c>
      <c r="D66" s="5">
        <f t="shared" si="0"/>
        <v>3</v>
      </c>
      <c r="E66" s="5" t="str">
        <f>IF(ISERROR(MATCH(D66,Simulador!$H$16:$H$17,0))=FALSE,"C",IF(ISERROR(MATCH(D66,Simulador!$H$18:$H$19,0))=FALSE,"D",""))</f>
        <v/>
      </c>
      <c r="F66" s="7">
        <f>IF(E66="C",0,IF(E66 ="D",ROUND(1/((1+Simulador!$Q$13)^A66),9) * 2,ROUND(1/((1+Simulador!$Q$13)^A66),9)))</f>
        <v>0.45837502499999999</v>
      </c>
      <c r="G66" s="7">
        <f t="shared" si="4"/>
        <v>43.472588056000006</v>
      </c>
      <c r="H66" s="8"/>
    </row>
    <row r="67" spans="1:8" x14ac:dyDescent="0.25">
      <c r="A67" s="5">
        <f t="shared" si="1"/>
        <v>64</v>
      </c>
      <c r="B67" s="5">
        <f t="shared" si="2"/>
        <v>64</v>
      </c>
      <c r="C67" s="6">
        <f t="shared" si="3"/>
        <v>47586</v>
      </c>
      <c r="D67" s="5">
        <f t="shared" si="0"/>
        <v>4</v>
      </c>
      <c r="E67" s="5" t="str">
        <f>IF(ISERROR(MATCH(D67,Simulador!$H$16:$H$17,0))=FALSE,"C",IF(ISERROR(MATCH(D67,Simulador!$H$18:$H$19,0))=FALSE,"D",""))</f>
        <v/>
      </c>
      <c r="F67" s="7">
        <f>IF(E67="C",0,IF(E67 ="D",ROUND(1/((1+Simulador!$Q$13)^A67),9) * 2,ROUND(1/((1+Simulador!$Q$13)^A67),9)))</f>
        <v>0.45273440700000001</v>
      </c>
      <c r="G67" s="7">
        <f t="shared" si="4"/>
        <v>43.925322463000008</v>
      </c>
      <c r="H67" s="8"/>
    </row>
    <row r="68" spans="1:8" x14ac:dyDescent="0.25">
      <c r="A68" s="5">
        <f t="shared" si="1"/>
        <v>65</v>
      </c>
      <c r="B68" s="5">
        <f t="shared" si="2"/>
        <v>65</v>
      </c>
      <c r="C68" s="6">
        <f t="shared" si="3"/>
        <v>47616</v>
      </c>
      <c r="D68" s="5">
        <f t="shared" ref="D68:D131" si="5">MONTH(C68)</f>
        <v>5</v>
      </c>
      <c r="E68" s="5" t="str">
        <f>IF(ISERROR(MATCH(D68,Simulador!$H$16:$H$17,0))=FALSE,"C",IF(ISERROR(MATCH(D68,Simulador!$H$18:$H$19,0))=FALSE,"D",""))</f>
        <v/>
      </c>
      <c r="F68" s="7">
        <f>IF(E68="C",0,IF(E68 ="D",ROUND(1/((1+Simulador!$Q$13)^A68),9) * 2,ROUND(1/((1+Simulador!$Q$13)^A68),9)))</f>
        <v>0.44716320100000001</v>
      </c>
      <c r="G68" s="7">
        <f t="shared" si="4"/>
        <v>44.37248566400001</v>
      </c>
      <c r="H68" s="8"/>
    </row>
    <row r="69" spans="1:8" x14ac:dyDescent="0.25">
      <c r="A69" s="5">
        <f t="shared" ref="A69:A132" si="6">A68+1</f>
        <v>66</v>
      </c>
      <c r="B69" s="5">
        <f t="shared" ref="B69:B132" si="7">IF(E69&lt;&gt;"C",IF(ISERROR(1+B68)=TRUE,1,1+B68),IF(ISNUMBER(B68),B68,1))</f>
        <v>66</v>
      </c>
      <c r="C69" s="6">
        <f t="shared" ref="C69:C132" si="8">DATE(YEAR(C68) + 1/12,MONTH(C68)+1,DAY(C68))</f>
        <v>47647</v>
      </c>
      <c r="D69" s="5">
        <f t="shared" si="5"/>
        <v>6</v>
      </c>
      <c r="E69" s="5" t="str">
        <f>IF(ISERROR(MATCH(D69,Simulador!$H$16:$H$17,0))=FALSE,"C",IF(ISERROR(MATCH(D69,Simulador!$H$18:$H$19,0))=FALSE,"D",""))</f>
        <v/>
      </c>
      <c r="F69" s="7">
        <f>IF(E69="C",0,IF(E69 ="D",ROUND(1/((1+Simulador!$Q$13)^A69),9) * 2,ROUND(1/((1+Simulador!$Q$13)^A69),9)))</f>
        <v>0.44166055199999998</v>
      </c>
      <c r="G69" s="7">
        <f t="shared" si="4"/>
        <v>44.814146216000012</v>
      </c>
      <c r="H69" s="8"/>
    </row>
    <row r="70" spans="1:8" x14ac:dyDescent="0.25">
      <c r="A70" s="5">
        <f t="shared" si="6"/>
        <v>67</v>
      </c>
      <c r="B70" s="5">
        <f t="shared" si="7"/>
        <v>67</v>
      </c>
      <c r="C70" s="6">
        <f t="shared" si="8"/>
        <v>47677</v>
      </c>
      <c r="D70" s="5">
        <f t="shared" si="5"/>
        <v>7</v>
      </c>
      <c r="E70" s="5" t="str">
        <f>IF(ISERROR(MATCH(D70,Simulador!$H$16:$H$17,0))=FALSE,"C",IF(ISERROR(MATCH(D70,Simulador!$H$18:$H$19,0))=FALSE,"D",""))</f>
        <v/>
      </c>
      <c r="F70" s="7">
        <f>IF(E70="C",0,IF(E70 ="D",ROUND(1/((1+Simulador!$Q$13)^A70),9) * 2,ROUND(1/((1+Simulador!$Q$13)^A70),9)))</f>
        <v>0.43622561700000001</v>
      </c>
      <c r="G70" s="7">
        <f t="shared" ref="G70:G133" si="9">G69+ROUND(F70,9)</f>
        <v>45.25037183300001</v>
      </c>
      <c r="H70" s="8"/>
    </row>
    <row r="71" spans="1:8" x14ac:dyDescent="0.25">
      <c r="A71" s="5">
        <f t="shared" si="6"/>
        <v>68</v>
      </c>
      <c r="B71" s="5">
        <f t="shared" si="7"/>
        <v>68</v>
      </c>
      <c r="C71" s="6">
        <f t="shared" si="8"/>
        <v>47708</v>
      </c>
      <c r="D71" s="5">
        <f t="shared" si="5"/>
        <v>8</v>
      </c>
      <c r="E71" s="5" t="str">
        <f>IF(ISERROR(MATCH(D71,Simulador!$H$16:$H$17,0))=FALSE,"C",IF(ISERROR(MATCH(D71,Simulador!$H$18:$H$19,0))=FALSE,"D",""))</f>
        <v/>
      </c>
      <c r="F71" s="7">
        <f>IF(E71="C",0,IF(E71 ="D",ROUND(1/((1+Simulador!$Q$13)^A71),9) * 2,ROUND(1/((1+Simulador!$Q$13)^A71),9)))</f>
        <v>0.430857563</v>
      </c>
      <c r="G71" s="7">
        <f t="shared" si="9"/>
        <v>45.681229396000006</v>
      </c>
      <c r="H71" s="8"/>
    </row>
    <row r="72" spans="1:8" x14ac:dyDescent="0.25">
      <c r="A72" s="5">
        <f t="shared" si="6"/>
        <v>69</v>
      </c>
      <c r="B72" s="5">
        <f t="shared" si="7"/>
        <v>69</v>
      </c>
      <c r="C72" s="6">
        <f t="shared" si="8"/>
        <v>47739</v>
      </c>
      <c r="D72" s="5">
        <f t="shared" si="5"/>
        <v>9</v>
      </c>
      <c r="E72" s="5" t="str">
        <f>IF(ISERROR(MATCH(D72,Simulador!$H$16:$H$17,0))=FALSE,"C",IF(ISERROR(MATCH(D72,Simulador!$H$18:$H$19,0))=FALSE,"D",""))</f>
        <v/>
      </c>
      <c r="F72" s="7">
        <f>IF(E72="C",0,IF(E72 ="D",ROUND(1/((1+Simulador!$Q$13)^A72),9) * 2,ROUND(1/((1+Simulador!$Q$13)^A72),9)))</f>
        <v>0.425555566</v>
      </c>
      <c r="G72" s="7">
        <f t="shared" si="9"/>
        <v>46.106784962000006</v>
      </c>
      <c r="H72" s="8"/>
    </row>
    <row r="73" spans="1:8" x14ac:dyDescent="0.25">
      <c r="A73" s="5">
        <f t="shared" si="6"/>
        <v>70</v>
      </c>
      <c r="B73" s="5">
        <f t="shared" si="7"/>
        <v>70</v>
      </c>
      <c r="C73" s="6">
        <f t="shared" si="8"/>
        <v>47769</v>
      </c>
      <c r="D73" s="5">
        <f t="shared" si="5"/>
        <v>10</v>
      </c>
      <c r="E73" s="5" t="str">
        <f>IF(ISERROR(MATCH(D73,Simulador!$H$16:$H$17,0))=FALSE,"C",IF(ISERROR(MATCH(D73,Simulador!$H$18:$H$19,0))=FALSE,"D",""))</f>
        <v/>
      </c>
      <c r="F73" s="7">
        <f>IF(E73="C",0,IF(E73 ="D",ROUND(1/((1+Simulador!$Q$13)^A73),9) * 2,ROUND(1/((1+Simulador!$Q$13)^A73),9)))</f>
        <v>0.42031881399999999</v>
      </c>
      <c r="G73" s="7">
        <f t="shared" si="9"/>
        <v>46.527103776000004</v>
      </c>
      <c r="H73" s="8"/>
    </row>
    <row r="74" spans="1:8" x14ac:dyDescent="0.25">
      <c r="A74" s="5">
        <f t="shared" si="6"/>
        <v>71</v>
      </c>
      <c r="B74" s="5">
        <f t="shared" si="7"/>
        <v>71</v>
      </c>
      <c r="C74" s="6">
        <f t="shared" si="8"/>
        <v>47800</v>
      </c>
      <c r="D74" s="5">
        <f t="shared" si="5"/>
        <v>11</v>
      </c>
      <c r="E74" s="5" t="str">
        <f>IF(ISERROR(MATCH(D74,Simulador!$H$16:$H$17,0))=FALSE,"C",IF(ISERROR(MATCH(D74,Simulador!$H$18:$H$19,0))=FALSE,"D",""))</f>
        <v/>
      </c>
      <c r="F74" s="7">
        <f>IF(E74="C",0,IF(E74 ="D",ROUND(1/((1+Simulador!$Q$13)^A74),9) * 2,ROUND(1/((1+Simulador!$Q$13)^A74),9)))</f>
        <v>0.41514650400000003</v>
      </c>
      <c r="G74" s="7">
        <f t="shared" si="9"/>
        <v>46.942250280000003</v>
      </c>
      <c r="H74" s="8"/>
    </row>
    <row r="75" spans="1:8" x14ac:dyDescent="0.25">
      <c r="A75" s="5">
        <f t="shared" si="6"/>
        <v>72</v>
      </c>
      <c r="B75" s="5">
        <f t="shared" si="7"/>
        <v>72</v>
      </c>
      <c r="C75" s="6">
        <f t="shared" si="8"/>
        <v>47830</v>
      </c>
      <c r="D75" s="5">
        <f t="shared" si="5"/>
        <v>12</v>
      </c>
      <c r="E75" s="5" t="str">
        <f>IF(ISERROR(MATCH(D75,Simulador!$H$16:$H$17,0))=FALSE,"C",IF(ISERROR(MATCH(D75,Simulador!$H$18:$H$19,0))=FALSE,"D",""))</f>
        <v/>
      </c>
      <c r="F75" s="7">
        <f>IF(E75="C",0,IF(E75 ="D",ROUND(1/((1+Simulador!$Q$13)^A75),9) * 2,ROUND(1/((1+Simulador!$Q$13)^A75),9)))</f>
        <v>0.41003784199999999</v>
      </c>
      <c r="G75" s="7">
        <f t="shared" si="9"/>
        <v>47.352288122000004</v>
      </c>
      <c r="H75" s="8"/>
    </row>
    <row r="76" spans="1:8" x14ac:dyDescent="0.25">
      <c r="A76" s="5">
        <f t="shared" si="6"/>
        <v>73</v>
      </c>
      <c r="B76" s="5">
        <f t="shared" si="7"/>
        <v>73</v>
      </c>
      <c r="C76" s="6">
        <f t="shared" si="8"/>
        <v>47861</v>
      </c>
      <c r="D76" s="5">
        <f t="shared" si="5"/>
        <v>1</v>
      </c>
      <c r="E76" s="5" t="str">
        <f>IF(ISERROR(MATCH(D76,Simulador!$H$16:$H$17,0))=FALSE,"C",IF(ISERROR(MATCH(D76,Simulador!$H$18:$H$19,0))=FALSE,"D",""))</f>
        <v/>
      </c>
      <c r="F76" s="7">
        <f>IF(E76="C",0,IF(E76 ="D",ROUND(1/((1+Simulador!$Q$13)^A76),9) * 2,ROUND(1/((1+Simulador!$Q$13)^A76),9)))</f>
        <v>0.40499204599999999</v>
      </c>
      <c r="G76" s="7">
        <f t="shared" si="9"/>
        <v>47.757280168000001</v>
      </c>
      <c r="H76" s="8"/>
    </row>
    <row r="77" spans="1:8" x14ac:dyDescent="0.25">
      <c r="A77" s="5">
        <f t="shared" si="6"/>
        <v>74</v>
      </c>
      <c r="B77" s="5">
        <f t="shared" si="7"/>
        <v>74</v>
      </c>
      <c r="C77" s="6">
        <f t="shared" si="8"/>
        <v>47892</v>
      </c>
      <c r="D77" s="5">
        <f t="shared" si="5"/>
        <v>2</v>
      </c>
      <c r="E77" s="5" t="str">
        <f>IF(ISERROR(MATCH(D77,Simulador!$H$16:$H$17,0))=FALSE,"C",IF(ISERROR(MATCH(D77,Simulador!$H$18:$H$19,0))=FALSE,"D",""))</f>
        <v/>
      </c>
      <c r="F77" s="7">
        <f>IF(E77="C",0,IF(E77 ="D",ROUND(1/((1+Simulador!$Q$13)^A77),9) * 2,ROUND(1/((1+Simulador!$Q$13)^A77),9)))</f>
        <v>0.40000834200000002</v>
      </c>
      <c r="G77" s="7">
        <f t="shared" si="9"/>
        <v>48.157288510000001</v>
      </c>
      <c r="H77" s="8"/>
    </row>
    <row r="78" spans="1:8" x14ac:dyDescent="0.25">
      <c r="A78" s="5">
        <f t="shared" si="6"/>
        <v>75</v>
      </c>
      <c r="B78" s="5">
        <f t="shared" si="7"/>
        <v>75</v>
      </c>
      <c r="C78" s="6">
        <f t="shared" si="8"/>
        <v>47920</v>
      </c>
      <c r="D78" s="5">
        <f t="shared" si="5"/>
        <v>3</v>
      </c>
      <c r="E78" s="5" t="str">
        <f>IF(ISERROR(MATCH(D78,Simulador!$H$16:$H$17,0))=FALSE,"C",IF(ISERROR(MATCH(D78,Simulador!$H$18:$H$19,0))=FALSE,"D",""))</f>
        <v/>
      </c>
      <c r="F78" s="7">
        <f>IF(E78="C",0,IF(E78 ="D",ROUND(1/((1+Simulador!$Q$13)^A78),9) * 2,ROUND(1/((1+Simulador!$Q$13)^A78),9)))</f>
        <v>0.39508596600000001</v>
      </c>
      <c r="G78" s="7">
        <f t="shared" si="9"/>
        <v>48.552374476000004</v>
      </c>
      <c r="H78" s="8"/>
    </row>
    <row r="79" spans="1:8" x14ac:dyDescent="0.25">
      <c r="A79" s="5">
        <f t="shared" si="6"/>
        <v>76</v>
      </c>
      <c r="B79" s="5">
        <f t="shared" si="7"/>
        <v>76</v>
      </c>
      <c r="C79" s="6">
        <f t="shared" si="8"/>
        <v>47951</v>
      </c>
      <c r="D79" s="5">
        <f t="shared" si="5"/>
        <v>4</v>
      </c>
      <c r="E79" s="5" t="str">
        <f>IF(ISERROR(MATCH(D79,Simulador!$H$16:$H$17,0))=FALSE,"C",IF(ISERROR(MATCH(D79,Simulador!$H$18:$H$19,0))=FALSE,"D",""))</f>
        <v/>
      </c>
      <c r="F79" s="7">
        <f>IF(E79="C",0,IF(E79 ="D",ROUND(1/((1+Simulador!$Q$13)^A79),9) * 2,ROUND(1/((1+Simulador!$Q$13)^A79),9)))</f>
        <v>0.39022416399999998</v>
      </c>
      <c r="G79" s="7">
        <f t="shared" si="9"/>
        <v>48.942598640000007</v>
      </c>
      <c r="H79" s="8"/>
    </row>
    <row r="80" spans="1:8" x14ac:dyDescent="0.25">
      <c r="A80" s="5">
        <f t="shared" si="6"/>
        <v>77</v>
      </c>
      <c r="B80" s="5">
        <f t="shared" si="7"/>
        <v>77</v>
      </c>
      <c r="C80" s="6">
        <f t="shared" si="8"/>
        <v>47981</v>
      </c>
      <c r="D80" s="5">
        <f t="shared" si="5"/>
        <v>5</v>
      </c>
      <c r="E80" s="5" t="str">
        <f>IF(ISERROR(MATCH(D80,Simulador!$H$16:$H$17,0))=FALSE,"C",IF(ISERROR(MATCH(D80,Simulador!$H$18:$H$19,0))=FALSE,"D",""))</f>
        <v/>
      </c>
      <c r="F80" s="7">
        <f>IF(E80="C",0,IF(E80 ="D",ROUND(1/((1+Simulador!$Q$13)^A80),9) * 2,ROUND(1/((1+Simulador!$Q$13)^A80),9)))</f>
        <v>0.385422188</v>
      </c>
      <c r="G80" s="7">
        <f t="shared" si="9"/>
        <v>49.328020828000007</v>
      </c>
      <c r="H80" s="8"/>
    </row>
    <row r="81" spans="1:8" x14ac:dyDescent="0.25">
      <c r="A81" s="5">
        <f t="shared" si="6"/>
        <v>78</v>
      </c>
      <c r="B81" s="5">
        <f t="shared" si="7"/>
        <v>78</v>
      </c>
      <c r="C81" s="6">
        <f t="shared" si="8"/>
        <v>48012</v>
      </c>
      <c r="D81" s="5">
        <f t="shared" si="5"/>
        <v>6</v>
      </c>
      <c r="E81" s="5" t="str">
        <f>IF(ISERROR(MATCH(D81,Simulador!$H$16:$H$17,0))=FALSE,"C",IF(ISERROR(MATCH(D81,Simulador!$H$18:$H$19,0))=FALSE,"D",""))</f>
        <v/>
      </c>
      <c r="F81" s="7">
        <f>IF(E81="C",0,IF(E81 ="D",ROUND(1/((1+Simulador!$Q$13)^A81),9) * 2,ROUND(1/((1+Simulador!$Q$13)^A81),9)))</f>
        <v>0.38067930500000002</v>
      </c>
      <c r="G81" s="7">
        <f t="shared" si="9"/>
        <v>49.708700133000008</v>
      </c>
      <c r="H81" s="8"/>
    </row>
    <row r="82" spans="1:8" x14ac:dyDescent="0.25">
      <c r="A82" s="5">
        <f t="shared" si="6"/>
        <v>79</v>
      </c>
      <c r="B82" s="5">
        <f t="shared" si="7"/>
        <v>79</v>
      </c>
      <c r="C82" s="6">
        <f t="shared" si="8"/>
        <v>48042</v>
      </c>
      <c r="D82" s="5">
        <f t="shared" si="5"/>
        <v>7</v>
      </c>
      <c r="E82" s="5" t="str">
        <f>IF(ISERROR(MATCH(D82,Simulador!$H$16:$H$17,0))=FALSE,"C",IF(ISERROR(MATCH(D82,Simulador!$H$18:$H$19,0))=FALSE,"D",""))</f>
        <v/>
      </c>
      <c r="F82" s="7">
        <f>IF(E82="C",0,IF(E82 ="D",ROUND(1/((1+Simulador!$Q$13)^A82),9) * 2,ROUND(1/((1+Simulador!$Q$13)^A82),9)))</f>
        <v>0.37599478600000003</v>
      </c>
      <c r="G82" s="7">
        <f t="shared" si="9"/>
        <v>50.084694919000007</v>
      </c>
      <c r="H82" s="8"/>
    </row>
    <row r="83" spans="1:8" x14ac:dyDescent="0.25">
      <c r="A83" s="5">
        <f t="shared" si="6"/>
        <v>80</v>
      </c>
      <c r="B83" s="5">
        <f t="shared" si="7"/>
        <v>80</v>
      </c>
      <c r="C83" s="6">
        <f t="shared" si="8"/>
        <v>48073</v>
      </c>
      <c r="D83" s="5">
        <f t="shared" si="5"/>
        <v>8</v>
      </c>
      <c r="E83" s="5" t="str">
        <f>IF(ISERROR(MATCH(D83,Simulador!$H$16:$H$17,0))=FALSE,"C",IF(ISERROR(MATCH(D83,Simulador!$H$18:$H$19,0))=FALSE,"D",""))</f>
        <v/>
      </c>
      <c r="F83" s="7">
        <f>IF(E83="C",0,IF(E83 ="D",ROUND(1/((1+Simulador!$Q$13)^A83),9) * 2,ROUND(1/((1+Simulador!$Q$13)^A83),9)))</f>
        <v>0.37136791299999999</v>
      </c>
      <c r="G83" s="7">
        <f t="shared" si="9"/>
        <v>50.456062832000008</v>
      </c>
      <c r="H83" s="8"/>
    </row>
    <row r="84" spans="1:8" x14ac:dyDescent="0.25">
      <c r="A84" s="5">
        <f t="shared" si="6"/>
        <v>81</v>
      </c>
      <c r="B84" s="5">
        <f t="shared" si="7"/>
        <v>81</v>
      </c>
      <c r="C84" s="6">
        <f t="shared" si="8"/>
        <v>48104</v>
      </c>
      <c r="D84" s="5">
        <f t="shared" si="5"/>
        <v>9</v>
      </c>
      <c r="E84" s="5" t="str">
        <f>IF(ISERROR(MATCH(D84,Simulador!$H$16:$H$17,0))=FALSE,"C",IF(ISERROR(MATCH(D84,Simulador!$H$18:$H$19,0))=FALSE,"D",""))</f>
        <v/>
      </c>
      <c r="F84" s="7">
        <f>IF(E84="C",0,IF(E84 ="D",ROUND(1/((1+Simulador!$Q$13)^A84),9) * 2,ROUND(1/((1+Simulador!$Q$13)^A84),9)))</f>
        <v>0.366797977</v>
      </c>
      <c r="G84" s="7">
        <f t="shared" si="9"/>
        <v>50.822860809000005</v>
      </c>
      <c r="H84" s="8"/>
    </row>
    <row r="85" spans="1:8" x14ac:dyDescent="0.25">
      <c r="A85" s="5">
        <f t="shared" si="6"/>
        <v>82</v>
      </c>
      <c r="B85" s="5">
        <f t="shared" si="7"/>
        <v>82</v>
      </c>
      <c r="C85" s="6">
        <f t="shared" si="8"/>
        <v>48134</v>
      </c>
      <c r="D85" s="5">
        <f t="shared" si="5"/>
        <v>10</v>
      </c>
      <c r="E85" s="5" t="str">
        <f>IF(ISERROR(MATCH(D85,Simulador!$H$16:$H$17,0))=FALSE,"C",IF(ISERROR(MATCH(D85,Simulador!$H$18:$H$19,0))=FALSE,"D",""))</f>
        <v/>
      </c>
      <c r="F85" s="7">
        <f>IF(E85="C",0,IF(E85 ="D",ROUND(1/((1+Simulador!$Q$13)^A85),9) * 2,ROUND(1/((1+Simulador!$Q$13)^A85),9)))</f>
        <v>0.36228427699999999</v>
      </c>
      <c r="G85" s="7">
        <f t="shared" si="9"/>
        <v>51.185145086000006</v>
      </c>
      <c r="H85" s="8"/>
    </row>
    <row r="86" spans="1:8" x14ac:dyDescent="0.25">
      <c r="A86" s="5">
        <f t="shared" si="6"/>
        <v>83</v>
      </c>
      <c r="B86" s="5">
        <f t="shared" si="7"/>
        <v>83</v>
      </c>
      <c r="C86" s="6">
        <f t="shared" si="8"/>
        <v>48165</v>
      </c>
      <c r="D86" s="5">
        <f t="shared" si="5"/>
        <v>11</v>
      </c>
      <c r="E86" s="5" t="str">
        <f>IF(ISERROR(MATCH(D86,Simulador!$H$16:$H$17,0))=FALSE,"C",IF(ISERROR(MATCH(D86,Simulador!$H$18:$H$19,0))=FALSE,"D",""))</f>
        <v/>
      </c>
      <c r="F86" s="7">
        <f>IF(E86="C",0,IF(E86 ="D",ROUND(1/((1+Simulador!$Q$13)^A86),9) * 2,ROUND(1/((1+Simulador!$Q$13)^A86),9)))</f>
        <v>0.35782612200000002</v>
      </c>
      <c r="G86" s="7">
        <f t="shared" si="9"/>
        <v>51.542971208000004</v>
      </c>
      <c r="H86" s="8"/>
    </row>
    <row r="87" spans="1:8" x14ac:dyDescent="0.25">
      <c r="A87" s="5">
        <f t="shared" si="6"/>
        <v>84</v>
      </c>
      <c r="B87" s="5">
        <f t="shared" si="7"/>
        <v>84</v>
      </c>
      <c r="C87" s="6">
        <f t="shared" si="8"/>
        <v>48195</v>
      </c>
      <c r="D87" s="5">
        <f t="shared" si="5"/>
        <v>12</v>
      </c>
      <c r="E87" s="5" t="str">
        <f>IF(ISERROR(MATCH(D87,Simulador!$H$16:$H$17,0))=FALSE,"C",IF(ISERROR(MATCH(D87,Simulador!$H$18:$H$19,0))=FALSE,"D",""))</f>
        <v/>
      </c>
      <c r="F87" s="7">
        <f>IF(E87="C",0,IF(E87 ="D",ROUND(1/((1+Simulador!$Q$13)^A87),9) * 2,ROUND(1/((1+Simulador!$Q$13)^A87),9)))</f>
        <v>0.35342282699999999</v>
      </c>
      <c r="G87" s="7">
        <f t="shared" si="9"/>
        <v>51.896394035000007</v>
      </c>
      <c r="H87" s="8"/>
    </row>
    <row r="88" spans="1:8" x14ac:dyDescent="0.25">
      <c r="A88" s="5">
        <f t="shared" si="6"/>
        <v>85</v>
      </c>
      <c r="B88" s="5">
        <f t="shared" si="7"/>
        <v>85</v>
      </c>
      <c r="C88" s="6">
        <f t="shared" si="8"/>
        <v>48226</v>
      </c>
      <c r="D88" s="5">
        <f t="shared" si="5"/>
        <v>1</v>
      </c>
      <c r="E88" s="5" t="str">
        <f>IF(ISERROR(MATCH(D88,Simulador!$H$16:$H$17,0))=FALSE,"C",IF(ISERROR(MATCH(D88,Simulador!$H$18:$H$19,0))=FALSE,"D",""))</f>
        <v/>
      </c>
      <c r="F88" s="7">
        <f>IF(E88="C",0,IF(E88 ="D",ROUND(1/((1+Simulador!$Q$13)^A88),9) * 2,ROUND(1/((1+Simulador!$Q$13)^A88),9)))</f>
        <v>0.34907371700000001</v>
      </c>
      <c r="G88" s="7">
        <f t="shared" si="9"/>
        <v>52.24546775200001</v>
      </c>
      <c r="H88" s="8"/>
    </row>
    <row r="89" spans="1:8" x14ac:dyDescent="0.25">
      <c r="A89" s="5">
        <f t="shared" si="6"/>
        <v>86</v>
      </c>
      <c r="B89" s="5">
        <f t="shared" si="7"/>
        <v>86</v>
      </c>
      <c r="C89" s="6">
        <f t="shared" si="8"/>
        <v>48257</v>
      </c>
      <c r="D89" s="5">
        <f t="shared" si="5"/>
        <v>2</v>
      </c>
      <c r="E89" s="5" t="str">
        <f>IF(ISERROR(MATCH(D89,Simulador!$H$16:$H$17,0))=FALSE,"C",IF(ISERROR(MATCH(D89,Simulador!$H$18:$H$19,0))=FALSE,"D",""))</f>
        <v/>
      </c>
      <c r="F89" s="7">
        <f>IF(E89="C",0,IF(E89 ="D",ROUND(1/((1+Simulador!$Q$13)^A89),9) * 2,ROUND(1/((1+Simulador!$Q$13)^A89),9)))</f>
        <v>0.34477812699999999</v>
      </c>
      <c r="G89" s="7">
        <f t="shared" si="9"/>
        <v>52.590245879000008</v>
      </c>
      <c r="H89" s="8"/>
    </row>
    <row r="90" spans="1:8" x14ac:dyDescent="0.25">
      <c r="A90" s="5">
        <f t="shared" si="6"/>
        <v>87</v>
      </c>
      <c r="B90" s="5">
        <f t="shared" si="7"/>
        <v>87</v>
      </c>
      <c r="C90" s="6">
        <f t="shared" si="8"/>
        <v>48286</v>
      </c>
      <c r="D90" s="5">
        <f t="shared" si="5"/>
        <v>3</v>
      </c>
      <c r="E90" s="5" t="str">
        <f>IF(ISERROR(MATCH(D90,Simulador!$H$16:$H$17,0))=FALSE,"C",IF(ISERROR(MATCH(D90,Simulador!$H$18:$H$19,0))=FALSE,"D",""))</f>
        <v/>
      </c>
      <c r="F90" s="7">
        <f>IF(E90="C",0,IF(E90 ="D",ROUND(1/((1+Simulador!$Q$13)^A90),9) * 2,ROUND(1/((1+Simulador!$Q$13)^A90),9)))</f>
        <v>0.34053539599999999</v>
      </c>
      <c r="G90" s="7">
        <f t="shared" si="9"/>
        <v>52.930781275000008</v>
      </c>
      <c r="H90" s="8"/>
    </row>
    <row r="91" spans="1:8" x14ac:dyDescent="0.25">
      <c r="A91" s="5">
        <f t="shared" si="6"/>
        <v>88</v>
      </c>
      <c r="B91" s="5">
        <f t="shared" si="7"/>
        <v>88</v>
      </c>
      <c r="C91" s="6">
        <f t="shared" si="8"/>
        <v>48317</v>
      </c>
      <c r="D91" s="5">
        <f t="shared" si="5"/>
        <v>4</v>
      </c>
      <c r="E91" s="5" t="str">
        <f>IF(ISERROR(MATCH(D91,Simulador!$H$16:$H$17,0))=FALSE,"C",IF(ISERROR(MATCH(D91,Simulador!$H$18:$H$19,0))=FALSE,"D",""))</f>
        <v/>
      </c>
      <c r="F91" s="7">
        <f>IF(E91="C",0,IF(E91 ="D",ROUND(1/((1+Simulador!$Q$13)^A91),9) * 2,ROUND(1/((1+Simulador!$Q$13)^A91),9)))</f>
        <v>0.33634487499999999</v>
      </c>
      <c r="G91" s="7">
        <f t="shared" si="9"/>
        <v>53.26712615000001</v>
      </c>
      <c r="H91" s="8"/>
    </row>
    <row r="92" spans="1:8" x14ac:dyDescent="0.25">
      <c r="A92" s="5">
        <f t="shared" si="6"/>
        <v>89</v>
      </c>
      <c r="B92" s="5">
        <f t="shared" si="7"/>
        <v>89</v>
      </c>
      <c r="C92" s="6">
        <f t="shared" si="8"/>
        <v>48347</v>
      </c>
      <c r="D92" s="5">
        <f t="shared" si="5"/>
        <v>5</v>
      </c>
      <c r="E92" s="5" t="str">
        <f>IF(ISERROR(MATCH(D92,Simulador!$H$16:$H$17,0))=FALSE,"C",IF(ISERROR(MATCH(D92,Simulador!$H$18:$H$19,0))=FALSE,"D",""))</f>
        <v/>
      </c>
      <c r="F92" s="7">
        <f>IF(E92="C",0,IF(E92 ="D",ROUND(1/((1+Simulador!$Q$13)^A92),9) * 2,ROUND(1/((1+Simulador!$Q$13)^A92),9)))</f>
        <v>0.33220592199999999</v>
      </c>
      <c r="G92" s="7">
        <f t="shared" si="9"/>
        <v>53.59933207200001</v>
      </c>
      <c r="H92" s="8"/>
    </row>
    <row r="93" spans="1:8" x14ac:dyDescent="0.25">
      <c r="A93" s="5">
        <f t="shared" si="6"/>
        <v>90</v>
      </c>
      <c r="B93" s="5">
        <f t="shared" si="7"/>
        <v>90</v>
      </c>
      <c r="C93" s="6">
        <f t="shared" si="8"/>
        <v>48378</v>
      </c>
      <c r="D93" s="5">
        <f t="shared" si="5"/>
        <v>6</v>
      </c>
      <c r="E93" s="5" t="str">
        <f>IF(ISERROR(MATCH(D93,Simulador!$H$16:$H$17,0))=FALSE,"C",IF(ISERROR(MATCH(D93,Simulador!$H$18:$H$19,0))=FALSE,"D",""))</f>
        <v/>
      </c>
      <c r="F93" s="7">
        <f>IF(E93="C",0,IF(E93 ="D",ROUND(1/((1+Simulador!$Q$13)^A93),9) * 2,ROUND(1/((1+Simulador!$Q$13)^A93),9)))</f>
        <v>0.32811790099999999</v>
      </c>
      <c r="G93" s="7">
        <f t="shared" si="9"/>
        <v>53.927449973000009</v>
      </c>
      <c r="H93" s="8"/>
    </row>
    <row r="94" spans="1:8" x14ac:dyDescent="0.25">
      <c r="A94" s="5">
        <f t="shared" si="6"/>
        <v>91</v>
      </c>
      <c r="B94" s="5">
        <f t="shared" si="7"/>
        <v>91</v>
      </c>
      <c r="C94" s="6">
        <f t="shared" si="8"/>
        <v>48408</v>
      </c>
      <c r="D94" s="5">
        <f t="shared" si="5"/>
        <v>7</v>
      </c>
      <c r="E94" s="5" t="str">
        <f>IF(ISERROR(MATCH(D94,Simulador!$H$16:$H$17,0))=FALSE,"C",IF(ISERROR(MATCH(D94,Simulador!$H$18:$H$19,0))=FALSE,"D",""))</f>
        <v/>
      </c>
      <c r="F94" s="7">
        <f>IF(E94="C",0,IF(E94 ="D",ROUND(1/((1+Simulador!$Q$13)^A94),9) * 2,ROUND(1/((1+Simulador!$Q$13)^A94),9)))</f>
        <v>0.32408018599999999</v>
      </c>
      <c r="G94" s="7">
        <f t="shared" si="9"/>
        <v>54.251530159000012</v>
      </c>
      <c r="H94" s="8"/>
    </row>
    <row r="95" spans="1:8" x14ac:dyDescent="0.25">
      <c r="A95" s="5">
        <f t="shared" si="6"/>
        <v>92</v>
      </c>
      <c r="B95" s="5">
        <f t="shared" si="7"/>
        <v>92</v>
      </c>
      <c r="C95" s="6">
        <f t="shared" si="8"/>
        <v>48439</v>
      </c>
      <c r="D95" s="5">
        <f t="shared" si="5"/>
        <v>8</v>
      </c>
      <c r="E95" s="5" t="str">
        <f>IF(ISERROR(MATCH(D95,Simulador!$H$16:$H$17,0))=FALSE,"C",IF(ISERROR(MATCH(D95,Simulador!$H$18:$H$19,0))=FALSE,"D",""))</f>
        <v/>
      </c>
      <c r="F95" s="7">
        <f>IF(E95="C",0,IF(E95 ="D",ROUND(1/((1+Simulador!$Q$13)^A95),9) * 2,ROUND(1/((1+Simulador!$Q$13)^A95),9)))</f>
        <v>0.32009215800000002</v>
      </c>
      <c r="G95" s="7">
        <f t="shared" si="9"/>
        <v>54.571622317000013</v>
      </c>
      <c r="H95" s="8"/>
    </row>
    <row r="96" spans="1:8" x14ac:dyDescent="0.25">
      <c r="A96" s="5">
        <f t="shared" si="6"/>
        <v>93</v>
      </c>
      <c r="B96" s="5">
        <f t="shared" si="7"/>
        <v>93</v>
      </c>
      <c r="C96" s="6">
        <f t="shared" si="8"/>
        <v>48470</v>
      </c>
      <c r="D96" s="5">
        <f t="shared" si="5"/>
        <v>9</v>
      </c>
      <c r="E96" s="5" t="str">
        <f>IF(ISERROR(MATCH(D96,Simulador!$H$16:$H$17,0))=FALSE,"C",IF(ISERROR(MATCH(D96,Simulador!$H$18:$H$19,0))=FALSE,"D",""))</f>
        <v/>
      </c>
      <c r="F96" s="7">
        <f>IF(E96="C",0,IF(E96 ="D",ROUND(1/((1+Simulador!$Q$13)^A96),9) * 2,ROUND(1/((1+Simulador!$Q$13)^A96),9)))</f>
        <v>0.31615320499999999</v>
      </c>
      <c r="G96" s="7">
        <f t="shared" si="9"/>
        <v>54.887775522000013</v>
      </c>
      <c r="H96" s="8"/>
    </row>
    <row r="97" spans="1:8" x14ac:dyDescent="0.25">
      <c r="A97" s="5">
        <f t="shared" si="6"/>
        <v>94</v>
      </c>
      <c r="B97" s="5">
        <f t="shared" si="7"/>
        <v>94</v>
      </c>
      <c r="C97" s="6">
        <f t="shared" si="8"/>
        <v>48500</v>
      </c>
      <c r="D97" s="5">
        <f t="shared" si="5"/>
        <v>10</v>
      </c>
      <c r="E97" s="5" t="str">
        <f>IF(ISERROR(MATCH(D97,Simulador!$H$16:$H$17,0))=FALSE,"C",IF(ISERROR(MATCH(D97,Simulador!$H$18:$H$19,0))=FALSE,"D",""))</f>
        <v/>
      </c>
      <c r="F97" s="7">
        <f>IF(E97="C",0,IF(E97 ="D",ROUND(1/((1+Simulador!$Q$13)^A97),9) * 2,ROUND(1/((1+Simulador!$Q$13)^A97),9)))</f>
        <v>0.31226272300000002</v>
      </c>
      <c r="G97" s="7">
        <f t="shared" si="9"/>
        <v>55.200038245000016</v>
      </c>
      <c r="H97" s="8"/>
    </row>
    <row r="98" spans="1:8" x14ac:dyDescent="0.25">
      <c r="A98" s="5">
        <f t="shared" si="6"/>
        <v>95</v>
      </c>
      <c r="B98" s="5">
        <f t="shared" si="7"/>
        <v>95</v>
      </c>
      <c r="C98" s="6">
        <f t="shared" si="8"/>
        <v>48531</v>
      </c>
      <c r="D98" s="5">
        <f t="shared" si="5"/>
        <v>11</v>
      </c>
      <c r="E98" s="5" t="str">
        <f>IF(ISERROR(MATCH(D98,Simulador!$H$16:$H$17,0))=FALSE,"C",IF(ISERROR(MATCH(D98,Simulador!$H$18:$H$19,0))=FALSE,"D",""))</f>
        <v/>
      </c>
      <c r="F98" s="7">
        <f>IF(E98="C",0,IF(E98 ="D",ROUND(1/((1+Simulador!$Q$13)^A98),9) * 2,ROUND(1/((1+Simulador!$Q$13)^A98),9)))</f>
        <v>0.30842011699999999</v>
      </c>
      <c r="G98" s="7">
        <f t="shared" si="9"/>
        <v>55.508458362000013</v>
      </c>
      <c r="H98" s="8"/>
    </row>
    <row r="99" spans="1:8" ht="13.8" thickBot="1" x14ac:dyDescent="0.3">
      <c r="A99" s="9">
        <f t="shared" si="6"/>
        <v>96</v>
      </c>
      <c r="B99" s="5">
        <f t="shared" si="7"/>
        <v>96</v>
      </c>
      <c r="C99" s="10">
        <f t="shared" si="8"/>
        <v>48561</v>
      </c>
      <c r="D99" s="9">
        <f t="shared" si="5"/>
        <v>12</v>
      </c>
      <c r="E99" s="5" t="str">
        <f>IF(ISERROR(MATCH(D99,Simulador!$H$16:$H$17,0))=FALSE,"C",IF(ISERROR(MATCH(D99,Simulador!$H$18:$H$19,0))=FALSE,"D",""))</f>
        <v/>
      </c>
      <c r="F99" s="7">
        <f>IF(E99="C",0,IF(E99 ="D",ROUND(1/((1+Simulador!$Q$13)^A99),9) * 2,ROUND(1/((1+Simulador!$Q$13)^A99),9)))</f>
        <v>0.304624797</v>
      </c>
      <c r="G99" s="11">
        <f t="shared" si="9"/>
        <v>55.813083159000016</v>
      </c>
      <c r="H99" s="8"/>
    </row>
    <row r="100" spans="1:8" ht="13.8" thickBot="1" x14ac:dyDescent="0.3">
      <c r="A100" s="9">
        <f t="shared" si="6"/>
        <v>97</v>
      </c>
      <c r="B100" s="5">
        <f t="shared" si="7"/>
        <v>97</v>
      </c>
      <c r="C100" s="10">
        <f t="shared" si="8"/>
        <v>48592</v>
      </c>
      <c r="D100" s="9">
        <f t="shared" si="5"/>
        <v>1</v>
      </c>
      <c r="E100" s="5" t="str">
        <f>IF(ISERROR(MATCH(D100,Simulador!$H$16:$H$17,0))=FALSE,"C",IF(ISERROR(MATCH(D100,Simulador!$H$18:$H$19,0))=FALSE,"D",""))</f>
        <v/>
      </c>
      <c r="F100" s="7">
        <f>IF(E100="C",0,IF(E100 ="D",ROUND(1/((1+Simulador!$Q$13)^A100),9) * 2,ROUND(1/((1+Simulador!$Q$13)^A100),9)))</f>
        <v>0.30087618100000002</v>
      </c>
      <c r="G100" s="11">
        <f t="shared" si="9"/>
        <v>56.113959340000015</v>
      </c>
    </row>
    <row r="101" spans="1:8" ht="13.8" thickBot="1" x14ac:dyDescent="0.3">
      <c r="A101" s="9">
        <f t="shared" si="6"/>
        <v>98</v>
      </c>
      <c r="B101" s="5">
        <f t="shared" si="7"/>
        <v>98</v>
      </c>
      <c r="C101" s="10">
        <f t="shared" si="8"/>
        <v>48623</v>
      </c>
      <c r="D101" s="9">
        <f t="shared" si="5"/>
        <v>2</v>
      </c>
      <c r="E101" s="5" t="str">
        <f>IF(ISERROR(MATCH(D101,Simulador!$H$16:$H$17,0))=FALSE,"C",IF(ISERROR(MATCH(D101,Simulador!$H$18:$H$19,0))=FALSE,"D",""))</f>
        <v/>
      </c>
      <c r="F101" s="7">
        <f>IF(E101="C",0,IF(E101 ="D",ROUND(1/((1+Simulador!$Q$13)^A101),9) * 2,ROUND(1/((1+Simulador!$Q$13)^A101),9)))</f>
        <v>0.29717369399999999</v>
      </c>
      <c r="G101" s="11">
        <f t="shared" si="9"/>
        <v>56.411133034000017</v>
      </c>
    </row>
    <row r="102" spans="1:8" ht="13.8" thickBot="1" x14ac:dyDescent="0.3">
      <c r="A102" s="9">
        <f t="shared" si="6"/>
        <v>99</v>
      </c>
      <c r="B102" s="5">
        <f t="shared" si="7"/>
        <v>99</v>
      </c>
      <c r="C102" s="10">
        <f t="shared" si="8"/>
        <v>48651</v>
      </c>
      <c r="D102" s="9">
        <f t="shared" si="5"/>
        <v>3</v>
      </c>
      <c r="E102" s="5" t="str">
        <f>IF(ISERROR(MATCH(D102,Simulador!$H$16:$H$17,0))=FALSE,"C",IF(ISERROR(MATCH(D102,Simulador!$H$18:$H$19,0))=FALSE,"D",""))</f>
        <v/>
      </c>
      <c r="F102" s="7">
        <f>IF(E102="C",0,IF(E102 ="D",ROUND(1/((1+Simulador!$Q$13)^A102),9) * 2,ROUND(1/((1+Simulador!$Q$13)^A102),9)))</f>
        <v>0.29351676799999998</v>
      </c>
      <c r="G102" s="11">
        <f t="shared" si="9"/>
        <v>56.70464980200002</v>
      </c>
    </row>
    <row r="103" spans="1:8" ht="13.8" thickBot="1" x14ac:dyDescent="0.3">
      <c r="A103" s="9">
        <f t="shared" si="6"/>
        <v>100</v>
      </c>
      <c r="B103" s="5">
        <f t="shared" si="7"/>
        <v>100</v>
      </c>
      <c r="C103" s="10">
        <f t="shared" si="8"/>
        <v>48682</v>
      </c>
      <c r="D103" s="9">
        <f t="shared" si="5"/>
        <v>4</v>
      </c>
      <c r="E103" s="5" t="str">
        <f>IF(ISERROR(MATCH(D103,Simulador!$H$16:$H$17,0))=FALSE,"C",IF(ISERROR(MATCH(D103,Simulador!$H$18:$H$19,0))=FALSE,"D",""))</f>
        <v/>
      </c>
      <c r="F103" s="7">
        <f>IF(E103="C",0,IF(E103 ="D",ROUND(1/((1+Simulador!$Q$13)^A103),9) * 2,ROUND(1/((1+Simulador!$Q$13)^A103),9)))</f>
        <v>0.28990484399999999</v>
      </c>
      <c r="G103" s="11">
        <f t="shared" si="9"/>
        <v>56.994554646000019</v>
      </c>
    </row>
    <row r="104" spans="1:8" ht="13.8" thickBot="1" x14ac:dyDescent="0.3">
      <c r="A104" s="9">
        <f t="shared" si="6"/>
        <v>101</v>
      </c>
      <c r="B104" s="5">
        <f t="shared" si="7"/>
        <v>101</v>
      </c>
      <c r="C104" s="10">
        <f t="shared" si="8"/>
        <v>48712</v>
      </c>
      <c r="D104" s="9">
        <f t="shared" si="5"/>
        <v>5</v>
      </c>
      <c r="E104" s="5" t="str">
        <f>IF(ISERROR(MATCH(D104,Simulador!$H$16:$H$17,0))=FALSE,"C",IF(ISERROR(MATCH(D104,Simulador!$H$18:$H$19,0))=FALSE,"D",""))</f>
        <v/>
      </c>
      <c r="F104" s="7">
        <f>IF(E104="C",0,IF(E104 ="D",ROUND(1/((1+Simulador!$Q$13)^A104),9) * 2,ROUND(1/((1+Simulador!$Q$13)^A104),9)))</f>
        <v>0.28633736599999998</v>
      </c>
      <c r="G104" s="11">
        <f t="shared" si="9"/>
        <v>57.280892012000017</v>
      </c>
    </row>
    <row r="105" spans="1:8" ht="13.8" thickBot="1" x14ac:dyDescent="0.3">
      <c r="A105" s="9">
        <f t="shared" si="6"/>
        <v>102</v>
      </c>
      <c r="B105" s="5">
        <f t="shared" si="7"/>
        <v>102</v>
      </c>
      <c r="C105" s="10">
        <f t="shared" si="8"/>
        <v>48743</v>
      </c>
      <c r="D105" s="9">
        <f t="shared" si="5"/>
        <v>6</v>
      </c>
      <c r="E105" s="5" t="str">
        <f>IF(ISERROR(MATCH(D105,Simulador!$H$16:$H$17,0))=FALSE,"C",IF(ISERROR(MATCH(D105,Simulador!$H$18:$H$19,0))=FALSE,"D",""))</f>
        <v/>
      </c>
      <c r="F105" s="7">
        <f>IF(E105="C",0,IF(E105 ="D",ROUND(1/((1+Simulador!$Q$13)^A105),9) * 2,ROUND(1/((1+Simulador!$Q$13)^A105),9)))</f>
        <v>0.28281378899999998</v>
      </c>
      <c r="G105" s="11">
        <f t="shared" si="9"/>
        <v>57.563705801000019</v>
      </c>
    </row>
    <row r="106" spans="1:8" ht="13.8" thickBot="1" x14ac:dyDescent="0.3">
      <c r="A106" s="9">
        <f t="shared" si="6"/>
        <v>103</v>
      </c>
      <c r="B106" s="5">
        <f t="shared" si="7"/>
        <v>103</v>
      </c>
      <c r="C106" s="10">
        <f t="shared" si="8"/>
        <v>48773</v>
      </c>
      <c r="D106" s="9">
        <f t="shared" si="5"/>
        <v>7</v>
      </c>
      <c r="E106" s="5" t="str">
        <f>IF(ISERROR(MATCH(D106,Simulador!$H$16:$H$17,0))=FALSE,"C",IF(ISERROR(MATCH(D106,Simulador!$H$18:$H$19,0))=FALSE,"D",""))</f>
        <v/>
      </c>
      <c r="F106" s="7">
        <f>IF(E106="C",0,IF(E106 ="D",ROUND(1/((1+Simulador!$Q$13)^A106),9) * 2,ROUND(1/((1+Simulador!$Q$13)^A106),9)))</f>
        <v>0.27933357199999997</v>
      </c>
      <c r="G106" s="11">
        <f t="shared" si="9"/>
        <v>57.843039373000018</v>
      </c>
    </row>
    <row r="107" spans="1:8" ht="13.8" thickBot="1" x14ac:dyDescent="0.3">
      <c r="A107" s="9">
        <f t="shared" si="6"/>
        <v>104</v>
      </c>
      <c r="B107" s="5">
        <f t="shared" si="7"/>
        <v>104</v>
      </c>
      <c r="C107" s="10">
        <f t="shared" si="8"/>
        <v>48804</v>
      </c>
      <c r="D107" s="9">
        <f t="shared" si="5"/>
        <v>8</v>
      </c>
      <c r="E107" s="5" t="str">
        <f>IF(ISERROR(MATCH(D107,Simulador!$H$16:$H$17,0))=FALSE,"C",IF(ISERROR(MATCH(D107,Simulador!$H$18:$H$19,0))=FALSE,"D",""))</f>
        <v/>
      </c>
      <c r="F107" s="7">
        <f>IF(E107="C",0,IF(E107 ="D",ROUND(1/((1+Simulador!$Q$13)^A107),9) * 2,ROUND(1/((1+Simulador!$Q$13)^A107),9)))</f>
        <v>0.27589618199999999</v>
      </c>
      <c r="G107" s="11">
        <f t="shared" si="9"/>
        <v>58.118935555000014</v>
      </c>
    </row>
    <row r="108" spans="1:8" ht="13.8" thickBot="1" x14ac:dyDescent="0.3">
      <c r="A108" s="9">
        <f t="shared" si="6"/>
        <v>105</v>
      </c>
      <c r="B108" s="5">
        <f t="shared" si="7"/>
        <v>105</v>
      </c>
      <c r="C108" s="10">
        <f t="shared" si="8"/>
        <v>48835</v>
      </c>
      <c r="D108" s="9">
        <f t="shared" si="5"/>
        <v>9</v>
      </c>
      <c r="E108" s="5" t="str">
        <f>IF(ISERROR(MATCH(D108,Simulador!$H$16:$H$17,0))=FALSE,"C",IF(ISERROR(MATCH(D108,Simulador!$H$18:$H$19,0))=FALSE,"D",""))</f>
        <v/>
      </c>
      <c r="F108" s="7">
        <f>IF(E108="C",0,IF(E108 ="D",ROUND(1/((1+Simulador!$Q$13)^A108),9) * 2,ROUND(1/((1+Simulador!$Q$13)^A108),9)))</f>
        <v>0.27250109099999997</v>
      </c>
      <c r="G108" s="11">
        <f t="shared" si="9"/>
        <v>58.391436646000017</v>
      </c>
    </row>
    <row r="109" spans="1:8" ht="13.8" thickBot="1" x14ac:dyDescent="0.3">
      <c r="A109" s="9">
        <f t="shared" si="6"/>
        <v>106</v>
      </c>
      <c r="B109" s="5">
        <f t="shared" si="7"/>
        <v>106</v>
      </c>
      <c r="C109" s="10">
        <f t="shared" si="8"/>
        <v>48865</v>
      </c>
      <c r="D109" s="9">
        <f t="shared" si="5"/>
        <v>10</v>
      </c>
      <c r="E109" s="5" t="str">
        <f>IF(ISERROR(MATCH(D109,Simulador!$H$16:$H$17,0))=FALSE,"C",IF(ISERROR(MATCH(D109,Simulador!$H$18:$H$19,0))=FALSE,"D",""))</f>
        <v/>
      </c>
      <c r="F109" s="7">
        <f>IF(E109="C",0,IF(E109 ="D",ROUND(1/((1+Simulador!$Q$13)^A109),9) * 2,ROUND(1/((1+Simulador!$Q$13)^A109),9)))</f>
        <v>0.26914777899999998</v>
      </c>
      <c r="G109" s="11">
        <f t="shared" si="9"/>
        <v>58.660584425000017</v>
      </c>
    </row>
    <row r="110" spans="1:8" ht="13.8" thickBot="1" x14ac:dyDescent="0.3">
      <c r="A110" s="9">
        <f t="shared" si="6"/>
        <v>107</v>
      </c>
      <c r="B110" s="5">
        <f t="shared" si="7"/>
        <v>107</v>
      </c>
      <c r="C110" s="10">
        <f t="shared" si="8"/>
        <v>48896</v>
      </c>
      <c r="D110" s="9">
        <f t="shared" si="5"/>
        <v>11</v>
      </c>
      <c r="E110" s="5" t="str">
        <f>IF(ISERROR(MATCH(D110,Simulador!$H$16:$H$17,0))=FALSE,"C",IF(ISERROR(MATCH(D110,Simulador!$H$18:$H$19,0))=FALSE,"D",""))</f>
        <v/>
      </c>
      <c r="F110" s="7">
        <f>IF(E110="C",0,IF(E110 ="D",ROUND(1/((1+Simulador!$Q$13)^A110),9) * 2,ROUND(1/((1+Simulador!$Q$13)^A110),9)))</f>
        <v>0.26583573100000002</v>
      </c>
      <c r="G110" s="11">
        <f t="shared" si="9"/>
        <v>58.92642015600002</v>
      </c>
    </row>
    <row r="111" spans="1:8" ht="13.8" thickBot="1" x14ac:dyDescent="0.3">
      <c r="A111" s="9">
        <f t="shared" si="6"/>
        <v>108</v>
      </c>
      <c r="B111" s="5">
        <f t="shared" si="7"/>
        <v>108</v>
      </c>
      <c r="C111" s="10">
        <f t="shared" si="8"/>
        <v>48926</v>
      </c>
      <c r="D111" s="9">
        <f t="shared" si="5"/>
        <v>12</v>
      </c>
      <c r="E111" s="5" t="str">
        <f>IF(ISERROR(MATCH(D111,Simulador!$H$16:$H$17,0))=FALSE,"C",IF(ISERROR(MATCH(D111,Simulador!$H$18:$H$19,0))=FALSE,"D",""))</f>
        <v/>
      </c>
      <c r="F111" s="7">
        <f>IF(E111="C",0,IF(E111 ="D",ROUND(1/((1+Simulador!$Q$13)^A111),9) * 2,ROUND(1/((1+Simulador!$Q$13)^A111),9)))</f>
        <v>0.26256444099999998</v>
      </c>
      <c r="G111" s="11">
        <f t="shared" si="9"/>
        <v>59.188984597000022</v>
      </c>
    </row>
    <row r="112" spans="1:8" ht="13.8" thickBot="1" x14ac:dyDescent="0.3">
      <c r="A112" s="9">
        <f t="shared" si="6"/>
        <v>109</v>
      </c>
      <c r="B112" s="5">
        <f t="shared" si="7"/>
        <v>109</v>
      </c>
      <c r="C112" s="10">
        <f t="shared" si="8"/>
        <v>48957</v>
      </c>
      <c r="D112" s="9">
        <f t="shared" si="5"/>
        <v>1</v>
      </c>
      <c r="E112" s="5" t="str">
        <f>IF(ISERROR(MATCH(D112,Simulador!$H$16:$H$17,0))=FALSE,"C",IF(ISERROR(MATCH(D112,Simulador!$H$18:$H$19,0))=FALSE,"D",""))</f>
        <v/>
      </c>
      <c r="F112" s="7">
        <f>IF(E112="C",0,IF(E112 ="D",ROUND(1/((1+Simulador!$Q$13)^A112),9) * 2,ROUND(1/((1+Simulador!$Q$13)^A112),9)))</f>
        <v>0.25933340599999999</v>
      </c>
      <c r="G112" s="11">
        <f t="shared" si="9"/>
        <v>59.448318003000026</v>
      </c>
    </row>
    <row r="113" spans="1:7" ht="13.8" thickBot="1" x14ac:dyDescent="0.3">
      <c r="A113" s="9">
        <f t="shared" si="6"/>
        <v>110</v>
      </c>
      <c r="B113" s="5">
        <f t="shared" si="7"/>
        <v>110</v>
      </c>
      <c r="C113" s="10">
        <f t="shared" si="8"/>
        <v>48988</v>
      </c>
      <c r="D113" s="9">
        <f t="shared" si="5"/>
        <v>2</v>
      </c>
      <c r="E113" s="5" t="str">
        <f>IF(ISERROR(MATCH(D113,Simulador!$H$16:$H$17,0))=FALSE,"C",IF(ISERROR(MATCH(D113,Simulador!$H$18:$H$19,0))=FALSE,"D",""))</f>
        <v/>
      </c>
      <c r="F113" s="7">
        <f>IF(E113="C",0,IF(E113 ="D",ROUND(1/((1+Simulador!$Q$13)^A113),9) * 2,ROUND(1/((1+Simulador!$Q$13)^A113),9)))</f>
        <v>0.256142131</v>
      </c>
      <c r="G113" s="11">
        <f t="shared" si="9"/>
        <v>59.704460134000023</v>
      </c>
    </row>
    <row r="114" spans="1:7" ht="13.8" thickBot="1" x14ac:dyDescent="0.3">
      <c r="A114" s="9">
        <f t="shared" si="6"/>
        <v>111</v>
      </c>
      <c r="B114" s="5">
        <f t="shared" si="7"/>
        <v>111</v>
      </c>
      <c r="C114" s="10">
        <f t="shared" si="8"/>
        <v>49016</v>
      </c>
      <c r="D114" s="9">
        <f t="shared" si="5"/>
        <v>3</v>
      </c>
      <c r="E114" s="5" t="str">
        <f>IF(ISERROR(MATCH(D114,Simulador!$H$16:$H$17,0))=FALSE,"C",IF(ISERROR(MATCH(D114,Simulador!$H$18:$H$19,0))=FALSE,"D",""))</f>
        <v/>
      </c>
      <c r="F114" s="7">
        <f>IF(E114="C",0,IF(E114 ="D",ROUND(1/((1+Simulador!$Q$13)^A114),9) * 2,ROUND(1/((1+Simulador!$Q$13)^A114),9)))</f>
        <v>0.25299012700000001</v>
      </c>
      <c r="G114" s="11">
        <f t="shared" si="9"/>
        <v>59.95745026100002</v>
      </c>
    </row>
    <row r="115" spans="1:7" ht="13.8" thickBot="1" x14ac:dyDescent="0.3">
      <c r="A115" s="9">
        <f t="shared" si="6"/>
        <v>112</v>
      </c>
      <c r="B115" s="5">
        <f t="shared" si="7"/>
        <v>112</v>
      </c>
      <c r="C115" s="10">
        <f t="shared" si="8"/>
        <v>49047</v>
      </c>
      <c r="D115" s="9">
        <f t="shared" si="5"/>
        <v>4</v>
      </c>
      <c r="E115" s="5" t="str">
        <f>IF(ISERROR(MATCH(D115,Simulador!$H$16:$H$17,0))=FALSE,"C",IF(ISERROR(MATCH(D115,Simulador!$H$18:$H$19,0))=FALSE,"D",""))</f>
        <v/>
      </c>
      <c r="F115" s="7">
        <f>IF(E115="C",0,IF(E115 ="D",ROUND(1/((1+Simulador!$Q$13)^A115),9) * 2,ROUND(1/((1+Simulador!$Q$13)^A115),9)))</f>
        <v>0.24987691100000001</v>
      </c>
      <c r="G115" s="11">
        <f t="shared" si="9"/>
        <v>60.207327172000021</v>
      </c>
    </row>
    <row r="116" spans="1:7" ht="13.8" thickBot="1" x14ac:dyDescent="0.3">
      <c r="A116" s="9">
        <f t="shared" si="6"/>
        <v>113</v>
      </c>
      <c r="B116" s="5">
        <f t="shared" si="7"/>
        <v>113</v>
      </c>
      <c r="C116" s="10">
        <f t="shared" si="8"/>
        <v>49077</v>
      </c>
      <c r="D116" s="9">
        <f t="shared" si="5"/>
        <v>5</v>
      </c>
      <c r="E116" s="5" t="str">
        <f>IF(ISERROR(MATCH(D116,Simulador!$H$16:$H$17,0))=FALSE,"C",IF(ISERROR(MATCH(D116,Simulador!$H$18:$H$19,0))=FALSE,"D",""))</f>
        <v/>
      </c>
      <c r="F116" s="7">
        <f>IF(E116="C",0,IF(E116 ="D",ROUND(1/((1+Simulador!$Q$13)^A116),9) * 2,ROUND(1/((1+Simulador!$Q$13)^A116),9)))</f>
        <v>0.24680200499999999</v>
      </c>
      <c r="G116" s="11">
        <f t="shared" si="9"/>
        <v>60.45412917700002</v>
      </c>
    </row>
    <row r="117" spans="1:7" ht="13.8" thickBot="1" x14ac:dyDescent="0.3">
      <c r="A117" s="9">
        <f t="shared" si="6"/>
        <v>114</v>
      </c>
      <c r="B117" s="5">
        <f t="shared" si="7"/>
        <v>114</v>
      </c>
      <c r="C117" s="10">
        <f t="shared" si="8"/>
        <v>49108</v>
      </c>
      <c r="D117" s="9">
        <f t="shared" si="5"/>
        <v>6</v>
      </c>
      <c r="E117" s="5" t="str">
        <f>IF(ISERROR(MATCH(D117,Simulador!$H$16:$H$17,0))=FALSE,"C",IF(ISERROR(MATCH(D117,Simulador!$H$18:$H$19,0))=FALSE,"D",""))</f>
        <v/>
      </c>
      <c r="F117" s="7">
        <f>IF(E117="C",0,IF(E117 ="D",ROUND(1/((1+Simulador!$Q$13)^A117),9) * 2,ROUND(1/((1+Simulador!$Q$13)^A117),9)))</f>
        <v>0.24376493699999999</v>
      </c>
      <c r="G117" s="11">
        <f t="shared" si="9"/>
        <v>60.697894114000022</v>
      </c>
    </row>
    <row r="118" spans="1:7" ht="13.8" thickBot="1" x14ac:dyDescent="0.3">
      <c r="A118" s="9">
        <f t="shared" si="6"/>
        <v>115</v>
      </c>
      <c r="B118" s="5">
        <f t="shared" si="7"/>
        <v>115</v>
      </c>
      <c r="C118" s="10">
        <f t="shared" si="8"/>
        <v>49138</v>
      </c>
      <c r="D118" s="9">
        <f t="shared" si="5"/>
        <v>7</v>
      </c>
      <c r="E118" s="5" t="str">
        <f>IF(ISERROR(MATCH(D118,Simulador!$H$16:$H$17,0))=FALSE,"C",IF(ISERROR(MATCH(D118,Simulador!$H$18:$H$19,0))=FALSE,"D",""))</f>
        <v/>
      </c>
      <c r="F118" s="7">
        <f>IF(E118="C",0,IF(E118 ="D",ROUND(1/((1+Simulador!$Q$13)^A118),9) * 2,ROUND(1/((1+Simulador!$Q$13)^A118),9)))</f>
        <v>0.24076524299999999</v>
      </c>
      <c r="G118" s="11">
        <f t="shared" si="9"/>
        <v>60.93865935700002</v>
      </c>
    </row>
    <row r="119" spans="1:7" ht="13.8" thickBot="1" x14ac:dyDescent="0.3">
      <c r="A119" s="9">
        <f t="shared" si="6"/>
        <v>116</v>
      </c>
      <c r="B119" s="5">
        <f t="shared" si="7"/>
        <v>116</v>
      </c>
      <c r="C119" s="10">
        <f t="shared" si="8"/>
        <v>49169</v>
      </c>
      <c r="D119" s="9">
        <f t="shared" si="5"/>
        <v>8</v>
      </c>
      <c r="E119" s="5" t="str">
        <f>IF(ISERROR(MATCH(D119,Simulador!$H$16:$H$17,0))=FALSE,"C",IF(ISERROR(MATCH(D119,Simulador!$H$18:$H$19,0))=FALSE,"D",""))</f>
        <v/>
      </c>
      <c r="F119" s="7">
        <f>IF(E119="C",0,IF(E119 ="D",ROUND(1/((1+Simulador!$Q$13)^A119),9) * 2,ROUND(1/((1+Simulador!$Q$13)^A119),9)))</f>
        <v>0.23780246199999999</v>
      </c>
      <c r="G119" s="11">
        <f t="shared" si="9"/>
        <v>61.176461819000018</v>
      </c>
    </row>
    <row r="120" spans="1:7" ht="13.8" thickBot="1" x14ac:dyDescent="0.3">
      <c r="A120" s="9">
        <f t="shared" si="6"/>
        <v>117</v>
      </c>
      <c r="B120" s="5">
        <f t="shared" si="7"/>
        <v>117</v>
      </c>
      <c r="C120" s="10">
        <f t="shared" si="8"/>
        <v>49200</v>
      </c>
      <c r="D120" s="9">
        <f t="shared" si="5"/>
        <v>9</v>
      </c>
      <c r="E120" s="5" t="str">
        <f>IF(ISERROR(MATCH(D120,Simulador!$H$16:$H$17,0))=FALSE,"C",IF(ISERROR(MATCH(D120,Simulador!$H$18:$H$19,0))=FALSE,"D",""))</f>
        <v/>
      </c>
      <c r="F120" s="7">
        <f>IF(E120="C",0,IF(E120 ="D",ROUND(1/((1+Simulador!$Q$13)^A120),9) * 2,ROUND(1/((1+Simulador!$Q$13)^A120),9)))</f>
        <v>0.23487614000000001</v>
      </c>
      <c r="G120" s="11">
        <f t="shared" si="9"/>
        <v>61.411337959000015</v>
      </c>
    </row>
    <row r="121" spans="1:7" ht="13.8" thickBot="1" x14ac:dyDescent="0.3">
      <c r="A121" s="9">
        <f t="shared" si="6"/>
        <v>118</v>
      </c>
      <c r="B121" s="5">
        <f t="shared" si="7"/>
        <v>118</v>
      </c>
      <c r="C121" s="10">
        <f t="shared" si="8"/>
        <v>49230</v>
      </c>
      <c r="D121" s="9">
        <f t="shared" si="5"/>
        <v>10</v>
      </c>
      <c r="E121" s="5" t="str">
        <f>IF(ISERROR(MATCH(D121,Simulador!$H$16:$H$17,0))=FALSE,"C",IF(ISERROR(MATCH(D121,Simulador!$H$18:$H$19,0))=FALSE,"D",""))</f>
        <v/>
      </c>
      <c r="F121" s="7">
        <f>IF(E121="C",0,IF(E121 ="D",ROUND(1/((1+Simulador!$Q$13)^A121),9) * 2,ROUND(1/((1+Simulador!$Q$13)^A121),9)))</f>
        <v>0.231985829</v>
      </c>
      <c r="G121" s="11">
        <f t="shared" si="9"/>
        <v>61.643323788000018</v>
      </c>
    </row>
    <row r="122" spans="1:7" ht="13.8" thickBot="1" x14ac:dyDescent="0.3">
      <c r="A122" s="9">
        <f t="shared" si="6"/>
        <v>119</v>
      </c>
      <c r="B122" s="5">
        <f t="shared" si="7"/>
        <v>119</v>
      </c>
      <c r="C122" s="10">
        <f t="shared" si="8"/>
        <v>49261</v>
      </c>
      <c r="D122" s="9">
        <f t="shared" si="5"/>
        <v>11</v>
      </c>
      <c r="E122" s="5" t="str">
        <f>IF(ISERROR(MATCH(D122,Simulador!$H$16:$H$17,0))=FALSE,"C",IF(ISERROR(MATCH(D122,Simulador!$H$18:$H$19,0))=FALSE,"D",""))</f>
        <v/>
      </c>
      <c r="F122" s="7">
        <f>IF(E122="C",0,IF(E122 ="D",ROUND(1/((1+Simulador!$Q$13)^A122),9) * 2,ROUND(1/((1+Simulador!$Q$13)^A122),9)))</f>
        <v>0.22913108500000001</v>
      </c>
      <c r="G122" s="11">
        <f t="shared" si="9"/>
        <v>61.872454873000017</v>
      </c>
    </row>
    <row r="123" spans="1:7" ht="13.8" thickBot="1" x14ac:dyDescent="0.3">
      <c r="A123" s="9">
        <f t="shared" si="6"/>
        <v>120</v>
      </c>
      <c r="B123" s="5">
        <f t="shared" si="7"/>
        <v>120</v>
      </c>
      <c r="C123" s="10">
        <f t="shared" si="8"/>
        <v>49291</v>
      </c>
      <c r="D123" s="9">
        <f t="shared" si="5"/>
        <v>12</v>
      </c>
      <c r="E123" s="5" t="str">
        <f>IF(ISERROR(MATCH(D123,Simulador!$H$16:$H$17,0))=FALSE,"C",IF(ISERROR(MATCH(D123,Simulador!$H$18:$H$19,0))=FALSE,"D",""))</f>
        <v/>
      </c>
      <c r="F123" s="7">
        <f>IF(E123="C",0,IF(E123 ="D",ROUND(1/((1+Simulador!$Q$13)^A123),9) * 2,ROUND(1/((1+Simulador!$Q$13)^A123),9)))</f>
        <v>0.22631146999999999</v>
      </c>
      <c r="G123" s="11">
        <f t="shared" si="9"/>
        <v>62.098766343000015</v>
      </c>
    </row>
    <row r="124" spans="1:7" ht="13.8" thickBot="1" x14ac:dyDescent="0.3">
      <c r="A124" s="9">
        <f t="shared" si="6"/>
        <v>121</v>
      </c>
      <c r="B124" s="5">
        <f t="shared" si="7"/>
        <v>121</v>
      </c>
      <c r="C124" s="10">
        <f t="shared" si="8"/>
        <v>49322</v>
      </c>
      <c r="D124" s="9">
        <f t="shared" si="5"/>
        <v>1</v>
      </c>
      <c r="E124" s="5" t="str">
        <f>IF(ISERROR(MATCH(D124,Simulador!$H$16:$H$17,0))=FALSE,"C",IF(ISERROR(MATCH(D124,Simulador!$H$18:$H$19,0))=FALSE,"D",""))</f>
        <v/>
      </c>
      <c r="F124" s="7">
        <f>IF(E124="C",0,IF(E124 ="D",ROUND(1/((1+Simulador!$Q$13)^A124),9) * 2,ROUND(1/((1+Simulador!$Q$13)^A124),9)))</f>
        <v>0.22352655299999999</v>
      </c>
      <c r="G124" s="11">
        <f t="shared" si="9"/>
        <v>62.322292896000015</v>
      </c>
    </row>
    <row r="125" spans="1:7" ht="13.8" thickBot="1" x14ac:dyDescent="0.3">
      <c r="A125" s="9">
        <f t="shared" si="6"/>
        <v>122</v>
      </c>
      <c r="B125" s="5">
        <f t="shared" si="7"/>
        <v>122</v>
      </c>
      <c r="C125" s="10">
        <f t="shared" si="8"/>
        <v>49353</v>
      </c>
      <c r="D125" s="9">
        <f t="shared" si="5"/>
        <v>2</v>
      </c>
      <c r="E125" s="5" t="str">
        <f>IF(ISERROR(MATCH(D125,Simulador!$H$16:$H$17,0))=FALSE,"C",IF(ISERROR(MATCH(D125,Simulador!$H$18:$H$19,0))=FALSE,"D",""))</f>
        <v/>
      </c>
      <c r="F125" s="7">
        <f>IF(E125="C",0,IF(E125 ="D",ROUND(1/((1+Simulador!$Q$13)^A125),9) * 2,ROUND(1/((1+Simulador!$Q$13)^A125),9)))</f>
        <v>0.22077590599999999</v>
      </c>
      <c r="G125" s="11">
        <f t="shared" si="9"/>
        <v>62.543068802000015</v>
      </c>
    </row>
    <row r="126" spans="1:7" ht="13.8" thickBot="1" x14ac:dyDescent="0.3">
      <c r="A126" s="9">
        <f t="shared" si="6"/>
        <v>123</v>
      </c>
      <c r="B126" s="5">
        <f t="shared" si="7"/>
        <v>123</v>
      </c>
      <c r="C126" s="10">
        <f t="shared" si="8"/>
        <v>49381</v>
      </c>
      <c r="D126" s="9">
        <f t="shared" si="5"/>
        <v>3</v>
      </c>
      <c r="E126" s="5" t="str">
        <f>IF(ISERROR(MATCH(D126,Simulador!$H$16:$H$17,0))=FALSE,"C",IF(ISERROR(MATCH(D126,Simulador!$H$18:$H$19,0))=FALSE,"D",""))</f>
        <v/>
      </c>
      <c r="F126" s="7">
        <f>IF(E126="C",0,IF(E126 ="D",ROUND(1/((1+Simulador!$Q$13)^A126),9) * 2,ROUND(1/((1+Simulador!$Q$13)^A126),9)))</f>
        <v>0.218059107</v>
      </c>
      <c r="G126" s="11">
        <f t="shared" si="9"/>
        <v>62.761127909000017</v>
      </c>
    </row>
    <row r="127" spans="1:7" ht="13.8" thickBot="1" x14ac:dyDescent="0.3">
      <c r="A127" s="9">
        <f t="shared" si="6"/>
        <v>124</v>
      </c>
      <c r="B127" s="5">
        <f t="shared" si="7"/>
        <v>124</v>
      </c>
      <c r="C127" s="10">
        <f t="shared" si="8"/>
        <v>49412</v>
      </c>
      <c r="D127" s="9">
        <f t="shared" si="5"/>
        <v>4</v>
      </c>
      <c r="E127" s="5" t="str">
        <f>IF(ISERROR(MATCH(D127,Simulador!$H$16:$H$17,0))=FALSE,"C",IF(ISERROR(MATCH(D127,Simulador!$H$18:$H$19,0))=FALSE,"D",""))</f>
        <v/>
      </c>
      <c r="F127" s="7">
        <f>IF(E127="C",0,IF(E127 ="D",ROUND(1/((1+Simulador!$Q$13)^A127),9) * 2,ROUND(1/((1+Simulador!$Q$13)^A127),9)))</f>
        <v>0.21537574100000001</v>
      </c>
      <c r="G127" s="11">
        <f t="shared" si="9"/>
        <v>62.976503650000019</v>
      </c>
    </row>
    <row r="128" spans="1:7" ht="13.8" thickBot="1" x14ac:dyDescent="0.3">
      <c r="A128" s="9">
        <f t="shared" si="6"/>
        <v>125</v>
      </c>
      <c r="B128" s="5">
        <f t="shared" si="7"/>
        <v>125</v>
      </c>
      <c r="C128" s="10">
        <f t="shared" si="8"/>
        <v>49442</v>
      </c>
      <c r="D128" s="9">
        <f t="shared" si="5"/>
        <v>5</v>
      </c>
      <c r="E128" s="5" t="str">
        <f>IF(ISERROR(MATCH(D128,Simulador!$H$16:$H$17,0))=FALSE,"C",IF(ISERROR(MATCH(D128,Simulador!$H$18:$H$19,0))=FALSE,"D",""))</f>
        <v/>
      </c>
      <c r="F128" s="7">
        <f>IF(E128="C",0,IF(E128 ="D",ROUND(1/((1+Simulador!$Q$13)^A128),9) * 2,ROUND(1/((1+Simulador!$Q$13)^A128),9)))</f>
        <v>0.21272539500000001</v>
      </c>
      <c r="G128" s="11">
        <f t="shared" si="9"/>
        <v>63.189229045000019</v>
      </c>
    </row>
    <row r="129" spans="1:7" ht="13.8" thickBot="1" x14ac:dyDescent="0.3">
      <c r="A129" s="9">
        <f t="shared" si="6"/>
        <v>126</v>
      </c>
      <c r="B129" s="5">
        <f t="shared" si="7"/>
        <v>126</v>
      </c>
      <c r="C129" s="10">
        <f t="shared" si="8"/>
        <v>49473</v>
      </c>
      <c r="D129" s="9">
        <f t="shared" si="5"/>
        <v>6</v>
      </c>
      <c r="E129" s="5" t="str">
        <f>IF(ISERROR(MATCH(D129,Simulador!$H$16:$H$17,0))=FALSE,"C",IF(ISERROR(MATCH(D129,Simulador!$H$18:$H$19,0))=FALSE,"D",""))</f>
        <v/>
      </c>
      <c r="F129" s="7">
        <f>IF(E129="C",0,IF(E129 ="D",ROUND(1/((1+Simulador!$Q$13)^A129),9) * 2,ROUND(1/((1+Simulador!$Q$13)^A129),9)))</f>
        <v>0.210107664</v>
      </c>
      <c r="G129" s="11">
        <f t="shared" si="9"/>
        <v>63.399336709000018</v>
      </c>
    </row>
    <row r="130" spans="1:7" ht="13.8" thickBot="1" x14ac:dyDescent="0.3">
      <c r="A130" s="9">
        <f t="shared" si="6"/>
        <v>127</v>
      </c>
      <c r="B130" s="5">
        <f t="shared" si="7"/>
        <v>127</v>
      </c>
      <c r="C130" s="10">
        <f t="shared" si="8"/>
        <v>49503</v>
      </c>
      <c r="D130" s="9">
        <f t="shared" si="5"/>
        <v>7</v>
      </c>
      <c r="E130" s="5" t="str">
        <f>IF(ISERROR(MATCH(D130,Simulador!$H$16:$H$17,0))=FALSE,"C",IF(ISERROR(MATCH(D130,Simulador!$H$18:$H$19,0))=FALSE,"D",""))</f>
        <v/>
      </c>
      <c r="F130" s="7">
        <f>IF(E130="C",0,IF(E130 ="D",ROUND(1/((1+Simulador!$Q$13)^A130),9) * 2,ROUND(1/((1+Simulador!$Q$13)^A130),9)))</f>
        <v>0.20752214599999999</v>
      </c>
      <c r="G130" s="11">
        <f t="shared" si="9"/>
        <v>63.60685885500002</v>
      </c>
    </row>
    <row r="131" spans="1:7" ht="13.8" thickBot="1" x14ac:dyDescent="0.3">
      <c r="A131" s="9">
        <f t="shared" si="6"/>
        <v>128</v>
      </c>
      <c r="B131" s="5">
        <f t="shared" si="7"/>
        <v>128</v>
      </c>
      <c r="C131" s="10">
        <f t="shared" si="8"/>
        <v>49534</v>
      </c>
      <c r="D131" s="9">
        <f t="shared" si="5"/>
        <v>8</v>
      </c>
      <c r="E131" s="5" t="str">
        <f>IF(ISERROR(MATCH(D131,Simulador!$H$16:$H$17,0))=FALSE,"C",IF(ISERROR(MATCH(D131,Simulador!$H$18:$H$19,0))=FALSE,"D",""))</f>
        <v/>
      </c>
      <c r="F131" s="7">
        <f>IF(E131="C",0,IF(E131 ="D",ROUND(1/((1+Simulador!$Q$13)^A131),9) * 2,ROUND(1/((1+Simulador!$Q$13)^A131),9)))</f>
        <v>0.204968444</v>
      </c>
      <c r="G131" s="11">
        <f t="shared" si="9"/>
        <v>63.811827299000022</v>
      </c>
    </row>
    <row r="132" spans="1:7" ht="13.8" thickBot="1" x14ac:dyDescent="0.3">
      <c r="A132" s="9">
        <f t="shared" si="6"/>
        <v>129</v>
      </c>
      <c r="B132" s="5">
        <f t="shared" si="7"/>
        <v>129</v>
      </c>
      <c r="C132" s="10">
        <f t="shared" si="8"/>
        <v>49565</v>
      </c>
      <c r="D132" s="9">
        <f t="shared" ref="D132:D195" si="10">MONTH(C132)</f>
        <v>9</v>
      </c>
      <c r="E132" s="5" t="str">
        <f>IF(ISERROR(MATCH(D132,Simulador!$H$16:$H$17,0))=FALSE,"C",IF(ISERROR(MATCH(D132,Simulador!$H$18:$H$19,0))=FALSE,"D",""))</f>
        <v/>
      </c>
      <c r="F132" s="7">
        <f>IF(E132="C",0,IF(E132 ="D",ROUND(1/((1+Simulador!$Q$13)^A132),9) * 2,ROUND(1/((1+Simulador!$Q$13)^A132),9)))</f>
        <v>0.20244616700000001</v>
      </c>
      <c r="G132" s="11">
        <f t="shared" si="9"/>
        <v>64.01427346600002</v>
      </c>
    </row>
    <row r="133" spans="1:7" ht="13.8" thickBot="1" x14ac:dyDescent="0.3">
      <c r="A133" s="9">
        <f t="shared" ref="A133:A196" si="11">A132+1</f>
        <v>130</v>
      </c>
      <c r="B133" s="5">
        <f t="shared" ref="B133:B196" si="12">IF(E133&lt;&gt;"C",IF(ISERROR(1+B132)=TRUE,1,1+B132),IF(ISNUMBER(B132),B132,1))</f>
        <v>130</v>
      </c>
      <c r="C133" s="10">
        <f t="shared" ref="C133:C196" si="13">DATE(YEAR(C132) + 1/12,MONTH(C132)+1,DAY(C132))</f>
        <v>49595</v>
      </c>
      <c r="D133" s="9">
        <f t="shared" si="10"/>
        <v>10</v>
      </c>
      <c r="E133" s="5" t="str">
        <f>IF(ISERROR(MATCH(D133,Simulador!$H$16:$H$17,0))=FALSE,"C",IF(ISERROR(MATCH(D133,Simulador!$H$18:$H$19,0))=FALSE,"D",""))</f>
        <v/>
      </c>
      <c r="F133" s="7">
        <f>IF(E133="C",0,IF(E133 ="D",ROUND(1/((1+Simulador!$Q$13)^A133),9) * 2,ROUND(1/((1+Simulador!$Q$13)^A133),9)))</f>
        <v>0.199954928</v>
      </c>
      <c r="G133" s="11">
        <f t="shared" si="9"/>
        <v>64.214228394000017</v>
      </c>
    </row>
    <row r="134" spans="1:7" ht="13.8" thickBot="1" x14ac:dyDescent="0.3">
      <c r="A134" s="9">
        <f t="shared" si="11"/>
        <v>131</v>
      </c>
      <c r="B134" s="5">
        <f t="shared" si="12"/>
        <v>131</v>
      </c>
      <c r="C134" s="10">
        <f t="shared" si="13"/>
        <v>49626</v>
      </c>
      <c r="D134" s="9">
        <f t="shared" si="10"/>
        <v>11</v>
      </c>
      <c r="E134" s="5" t="str">
        <f>IF(ISERROR(MATCH(D134,Simulador!$H$16:$H$17,0))=FALSE,"C",IF(ISERROR(MATCH(D134,Simulador!$H$18:$H$19,0))=FALSE,"D",""))</f>
        <v/>
      </c>
      <c r="F134" s="7">
        <f>IF(E134="C",0,IF(E134 ="D",ROUND(1/((1+Simulador!$Q$13)^A134),9) * 2,ROUND(1/((1+Simulador!$Q$13)^A134),9)))</f>
        <v>0.19749434599999999</v>
      </c>
      <c r="G134" s="11">
        <f t="shared" ref="G134:G197" si="14">G133+ROUND(F134,9)</f>
        <v>64.411722740000016</v>
      </c>
    </row>
    <row r="135" spans="1:7" ht="13.8" thickBot="1" x14ac:dyDescent="0.3">
      <c r="A135" s="9">
        <f t="shared" si="11"/>
        <v>132</v>
      </c>
      <c r="B135" s="5">
        <f t="shared" si="12"/>
        <v>132</v>
      </c>
      <c r="C135" s="10">
        <f t="shared" si="13"/>
        <v>49656</v>
      </c>
      <c r="D135" s="9">
        <f t="shared" si="10"/>
        <v>12</v>
      </c>
      <c r="E135" s="5" t="str">
        <f>IF(ISERROR(MATCH(D135,Simulador!$H$16:$H$17,0))=FALSE,"C",IF(ISERROR(MATCH(D135,Simulador!$H$18:$H$19,0))=FALSE,"D",""))</f>
        <v/>
      </c>
      <c r="F135" s="7">
        <f>IF(E135="C",0,IF(E135 ="D",ROUND(1/((1+Simulador!$Q$13)^A135),9) * 2,ROUND(1/((1+Simulador!$Q$13)^A135),9)))</f>
        <v>0.19506404299999999</v>
      </c>
      <c r="G135" s="11">
        <f t="shared" si="14"/>
        <v>64.606786783000018</v>
      </c>
    </row>
    <row r="136" spans="1:7" ht="13.8" thickBot="1" x14ac:dyDescent="0.3">
      <c r="A136" s="9">
        <f t="shared" si="11"/>
        <v>133</v>
      </c>
      <c r="B136" s="5">
        <f t="shared" si="12"/>
        <v>133</v>
      </c>
      <c r="C136" s="10">
        <f t="shared" si="13"/>
        <v>49687</v>
      </c>
      <c r="D136" s="9">
        <f t="shared" si="10"/>
        <v>1</v>
      </c>
      <c r="E136" s="5" t="str">
        <f>IF(ISERROR(MATCH(D136,Simulador!$H$16:$H$17,0))=FALSE,"C",IF(ISERROR(MATCH(D136,Simulador!$H$18:$H$19,0))=FALSE,"D",""))</f>
        <v/>
      </c>
      <c r="F136" s="7">
        <f>IF(E136="C",0,IF(E136 ="D",ROUND(1/((1+Simulador!$Q$13)^A136),9) * 2,ROUND(1/((1+Simulador!$Q$13)^A136),9)))</f>
        <v>0.19266364699999999</v>
      </c>
      <c r="G136" s="11">
        <f t="shared" si="14"/>
        <v>64.799450430000022</v>
      </c>
    </row>
    <row r="137" spans="1:7" ht="13.8" thickBot="1" x14ac:dyDescent="0.3">
      <c r="A137" s="9">
        <f t="shared" si="11"/>
        <v>134</v>
      </c>
      <c r="B137" s="5">
        <f t="shared" si="12"/>
        <v>134</v>
      </c>
      <c r="C137" s="10">
        <f t="shared" si="13"/>
        <v>49718</v>
      </c>
      <c r="D137" s="9">
        <f t="shared" si="10"/>
        <v>2</v>
      </c>
      <c r="E137" s="5" t="str">
        <f>IF(ISERROR(MATCH(D137,Simulador!$H$16:$H$17,0))=FALSE,"C",IF(ISERROR(MATCH(D137,Simulador!$H$18:$H$19,0))=FALSE,"D",""))</f>
        <v/>
      </c>
      <c r="F137" s="7">
        <f>IF(E137="C",0,IF(E137 ="D",ROUND(1/((1+Simulador!$Q$13)^A137),9) * 2,ROUND(1/((1+Simulador!$Q$13)^A137),9)))</f>
        <v>0.19029278899999999</v>
      </c>
      <c r="G137" s="11">
        <f t="shared" si="14"/>
        <v>64.989743219000019</v>
      </c>
    </row>
    <row r="138" spans="1:7" ht="13.8" thickBot="1" x14ac:dyDescent="0.3">
      <c r="A138" s="9">
        <f t="shared" si="11"/>
        <v>135</v>
      </c>
      <c r="B138" s="5">
        <f t="shared" si="12"/>
        <v>135</v>
      </c>
      <c r="C138" s="10">
        <f t="shared" si="13"/>
        <v>49747</v>
      </c>
      <c r="D138" s="9">
        <f t="shared" si="10"/>
        <v>3</v>
      </c>
      <c r="E138" s="5" t="str">
        <f>IF(ISERROR(MATCH(D138,Simulador!$H$16:$H$17,0))=FALSE,"C",IF(ISERROR(MATCH(D138,Simulador!$H$18:$H$19,0))=FALSE,"D",""))</f>
        <v/>
      </c>
      <c r="F138" s="7">
        <f>IF(E138="C",0,IF(E138 ="D",ROUND(1/((1+Simulador!$Q$13)^A138),9) * 2,ROUND(1/((1+Simulador!$Q$13)^A138),9)))</f>
        <v>0.18795110600000001</v>
      </c>
      <c r="G138" s="11">
        <f t="shared" si="14"/>
        <v>65.177694325000019</v>
      </c>
    </row>
    <row r="139" spans="1:7" ht="13.8" thickBot="1" x14ac:dyDescent="0.3">
      <c r="A139" s="9">
        <f t="shared" si="11"/>
        <v>136</v>
      </c>
      <c r="B139" s="5">
        <f t="shared" si="12"/>
        <v>136</v>
      </c>
      <c r="C139" s="10">
        <f t="shared" si="13"/>
        <v>49778</v>
      </c>
      <c r="D139" s="9">
        <f t="shared" si="10"/>
        <v>4</v>
      </c>
      <c r="E139" s="5" t="str">
        <f>IF(ISERROR(MATCH(D139,Simulador!$H$16:$H$17,0))=FALSE,"C",IF(ISERROR(MATCH(D139,Simulador!$H$18:$H$19,0))=FALSE,"D",""))</f>
        <v/>
      </c>
      <c r="F139" s="7">
        <f>IF(E139="C",0,IF(E139 ="D",ROUND(1/((1+Simulador!$Q$13)^A139),9) * 2,ROUND(1/((1+Simulador!$Q$13)^A139),9)))</f>
        <v>0.18563824000000001</v>
      </c>
      <c r="G139" s="11">
        <f t="shared" si="14"/>
        <v>65.363332565000022</v>
      </c>
    </row>
    <row r="140" spans="1:7" ht="13.8" thickBot="1" x14ac:dyDescent="0.3">
      <c r="A140" s="9">
        <f t="shared" si="11"/>
        <v>137</v>
      </c>
      <c r="B140" s="5">
        <f t="shared" si="12"/>
        <v>137</v>
      </c>
      <c r="C140" s="10">
        <f t="shared" si="13"/>
        <v>49808</v>
      </c>
      <c r="D140" s="9">
        <f t="shared" si="10"/>
        <v>5</v>
      </c>
      <c r="E140" s="5" t="str">
        <f>IF(ISERROR(MATCH(D140,Simulador!$H$16:$H$17,0))=FALSE,"C",IF(ISERROR(MATCH(D140,Simulador!$H$18:$H$19,0))=FALSE,"D",""))</f>
        <v/>
      </c>
      <c r="F140" s="7">
        <f>IF(E140="C",0,IF(E140 ="D",ROUND(1/((1+Simulador!$Q$13)^A140),9) * 2,ROUND(1/((1+Simulador!$Q$13)^A140),9)))</f>
        <v>0.18335383399999999</v>
      </c>
      <c r="G140" s="11">
        <f t="shared" si="14"/>
        <v>65.546686399000023</v>
      </c>
    </row>
    <row r="141" spans="1:7" ht="13.8" thickBot="1" x14ac:dyDescent="0.3">
      <c r="A141" s="9">
        <f t="shared" si="11"/>
        <v>138</v>
      </c>
      <c r="B141" s="5">
        <f t="shared" si="12"/>
        <v>138</v>
      </c>
      <c r="C141" s="10">
        <f t="shared" si="13"/>
        <v>49839</v>
      </c>
      <c r="D141" s="9">
        <f t="shared" si="10"/>
        <v>6</v>
      </c>
      <c r="E141" s="5" t="str">
        <f>IF(ISERROR(MATCH(D141,Simulador!$H$16:$H$17,0))=FALSE,"C",IF(ISERROR(MATCH(D141,Simulador!$H$18:$H$19,0))=FALSE,"D",""))</f>
        <v/>
      </c>
      <c r="F141" s="7">
        <f>IF(E141="C",0,IF(E141 ="D",ROUND(1/((1+Simulador!$Q$13)^A141),9) * 2,ROUND(1/((1+Simulador!$Q$13)^A141),9)))</f>
        <v>0.18109754</v>
      </c>
      <c r="G141" s="11">
        <f t="shared" si="14"/>
        <v>65.72778393900002</v>
      </c>
    </row>
    <row r="142" spans="1:7" ht="13.8" thickBot="1" x14ac:dyDescent="0.3">
      <c r="A142" s="9">
        <f t="shared" si="11"/>
        <v>139</v>
      </c>
      <c r="B142" s="5">
        <f t="shared" si="12"/>
        <v>139</v>
      </c>
      <c r="C142" s="10">
        <f t="shared" si="13"/>
        <v>49869</v>
      </c>
      <c r="D142" s="9">
        <f t="shared" si="10"/>
        <v>7</v>
      </c>
      <c r="E142" s="5" t="str">
        <f>IF(ISERROR(MATCH(D142,Simulador!$H$16:$H$17,0))=FALSE,"C",IF(ISERROR(MATCH(D142,Simulador!$H$18:$H$19,0))=FALSE,"D",""))</f>
        <v/>
      </c>
      <c r="F142" s="7">
        <f>IF(E142="C",0,IF(E142 ="D",ROUND(1/((1+Simulador!$Q$13)^A142),9) * 2,ROUND(1/((1+Simulador!$Q$13)^A142),9)))</f>
        <v>0.17886901099999999</v>
      </c>
      <c r="G142" s="11">
        <f t="shared" si="14"/>
        <v>65.906652950000023</v>
      </c>
    </row>
    <row r="143" spans="1:7" ht="13.8" thickBot="1" x14ac:dyDescent="0.3">
      <c r="A143" s="9">
        <f t="shared" si="11"/>
        <v>140</v>
      </c>
      <c r="B143" s="5">
        <f t="shared" si="12"/>
        <v>140</v>
      </c>
      <c r="C143" s="10">
        <f t="shared" si="13"/>
        <v>49900</v>
      </c>
      <c r="D143" s="9">
        <f t="shared" si="10"/>
        <v>8</v>
      </c>
      <c r="E143" s="5" t="str">
        <f>IF(ISERROR(MATCH(D143,Simulador!$H$16:$H$17,0))=FALSE,"C",IF(ISERROR(MATCH(D143,Simulador!$H$18:$H$19,0))=FALSE,"D",""))</f>
        <v/>
      </c>
      <c r="F143" s="7">
        <f>IF(E143="C",0,IF(E143 ="D",ROUND(1/((1+Simulador!$Q$13)^A143),9) * 2,ROUND(1/((1+Simulador!$Q$13)^A143),9)))</f>
        <v>0.17666790499999999</v>
      </c>
      <c r="G143" s="11">
        <f t="shared" si="14"/>
        <v>66.083320855000025</v>
      </c>
    </row>
    <row r="144" spans="1:7" ht="13.8" thickBot="1" x14ac:dyDescent="0.3">
      <c r="A144" s="9">
        <f t="shared" si="11"/>
        <v>141</v>
      </c>
      <c r="B144" s="5">
        <f t="shared" si="12"/>
        <v>141</v>
      </c>
      <c r="C144" s="10">
        <f t="shared" si="13"/>
        <v>49931</v>
      </c>
      <c r="D144" s="9">
        <f t="shared" si="10"/>
        <v>9</v>
      </c>
      <c r="E144" s="5" t="str">
        <f>IF(ISERROR(MATCH(D144,Simulador!$H$16:$H$17,0))=FALSE,"C",IF(ISERROR(MATCH(D144,Simulador!$H$18:$H$19,0))=FALSE,"D",""))</f>
        <v/>
      </c>
      <c r="F144" s="7">
        <f>IF(E144="C",0,IF(E144 ="D",ROUND(1/((1+Simulador!$Q$13)^A144),9) * 2,ROUND(1/((1+Simulador!$Q$13)^A144),9)))</f>
        <v>0.17449388599999999</v>
      </c>
      <c r="G144" s="11">
        <f t="shared" si="14"/>
        <v>66.257814741000018</v>
      </c>
    </row>
    <row r="145" spans="1:7" ht="13.8" thickBot="1" x14ac:dyDescent="0.3">
      <c r="A145" s="9">
        <f t="shared" si="11"/>
        <v>142</v>
      </c>
      <c r="B145" s="5">
        <f t="shared" si="12"/>
        <v>142</v>
      </c>
      <c r="C145" s="10">
        <f t="shared" si="13"/>
        <v>49961</v>
      </c>
      <c r="D145" s="9">
        <f t="shared" si="10"/>
        <v>10</v>
      </c>
      <c r="E145" s="5" t="str">
        <f>IF(ISERROR(MATCH(D145,Simulador!$H$16:$H$17,0))=FALSE,"C",IF(ISERROR(MATCH(D145,Simulador!$H$18:$H$19,0))=FALSE,"D",""))</f>
        <v/>
      </c>
      <c r="F145" s="7">
        <f>IF(E145="C",0,IF(E145 ="D",ROUND(1/((1+Simulador!$Q$13)^A145),9) * 2,ROUND(1/((1+Simulador!$Q$13)^A145),9)))</f>
        <v>0.17234662000000001</v>
      </c>
      <c r="G145" s="11">
        <f t="shared" si="14"/>
        <v>66.430161361000017</v>
      </c>
    </row>
    <row r="146" spans="1:7" ht="13.8" thickBot="1" x14ac:dyDescent="0.3">
      <c r="A146" s="9">
        <f t="shared" si="11"/>
        <v>143</v>
      </c>
      <c r="B146" s="5">
        <f t="shared" si="12"/>
        <v>143</v>
      </c>
      <c r="C146" s="10">
        <f t="shared" si="13"/>
        <v>49992</v>
      </c>
      <c r="D146" s="9">
        <f t="shared" si="10"/>
        <v>11</v>
      </c>
      <c r="E146" s="5" t="str">
        <f>IF(ISERROR(MATCH(D146,Simulador!$H$16:$H$17,0))=FALSE,"C",IF(ISERROR(MATCH(D146,Simulador!$H$18:$H$19,0))=FALSE,"D",""))</f>
        <v/>
      </c>
      <c r="F146" s="7">
        <f>IF(E146="C",0,IF(E146 ="D",ROUND(1/((1+Simulador!$Q$13)^A146),9) * 2,ROUND(1/((1+Simulador!$Q$13)^A146),9)))</f>
        <v>0.17022577699999999</v>
      </c>
      <c r="G146" s="11">
        <f t="shared" si="14"/>
        <v>66.600387138000016</v>
      </c>
    </row>
    <row r="147" spans="1:7" ht="13.8" thickBot="1" x14ac:dyDescent="0.3">
      <c r="A147" s="9">
        <f t="shared" si="11"/>
        <v>144</v>
      </c>
      <c r="B147" s="5">
        <f t="shared" si="12"/>
        <v>144</v>
      </c>
      <c r="C147" s="10">
        <f t="shared" si="13"/>
        <v>50022</v>
      </c>
      <c r="D147" s="9">
        <f t="shared" si="10"/>
        <v>12</v>
      </c>
      <c r="E147" s="5" t="str">
        <f>IF(ISERROR(MATCH(D147,Simulador!$H$16:$H$17,0))=FALSE,"C",IF(ISERROR(MATCH(D147,Simulador!$H$18:$H$19,0))=FALSE,"D",""))</f>
        <v/>
      </c>
      <c r="F147" s="7">
        <f>IF(E147="C",0,IF(E147 ="D",ROUND(1/((1+Simulador!$Q$13)^A147),9) * 2,ROUND(1/((1+Simulador!$Q$13)^A147),9)))</f>
        <v>0.16813103200000001</v>
      </c>
      <c r="G147" s="11">
        <f t="shared" si="14"/>
        <v>66.768518170000021</v>
      </c>
    </row>
    <row r="148" spans="1:7" ht="13.8" thickBot="1" x14ac:dyDescent="0.3">
      <c r="A148" s="9">
        <f t="shared" si="11"/>
        <v>145</v>
      </c>
      <c r="B148" s="5">
        <f t="shared" si="12"/>
        <v>145</v>
      </c>
      <c r="C148" s="10">
        <f t="shared" si="13"/>
        <v>50053</v>
      </c>
      <c r="D148" s="9">
        <f t="shared" si="10"/>
        <v>1</v>
      </c>
      <c r="E148" s="5" t="str">
        <f>IF(ISERROR(MATCH(D148,Simulador!$H$16:$H$17,0))=FALSE,"C",IF(ISERROR(MATCH(D148,Simulador!$H$18:$H$19,0))=FALSE,"D",""))</f>
        <v/>
      </c>
      <c r="F148" s="7">
        <f>IF(E148="C",0,IF(E148 ="D",ROUND(1/((1+Simulador!$Q$13)^A148),9) * 2,ROUND(1/((1+Simulador!$Q$13)^A148),9)))</f>
        <v>0.16606206500000001</v>
      </c>
      <c r="G148" s="11">
        <f t="shared" si="14"/>
        <v>66.934580235000027</v>
      </c>
    </row>
    <row r="149" spans="1:7" ht="13.8" thickBot="1" x14ac:dyDescent="0.3">
      <c r="A149" s="9">
        <f t="shared" si="11"/>
        <v>146</v>
      </c>
      <c r="B149" s="5">
        <f t="shared" si="12"/>
        <v>146</v>
      </c>
      <c r="C149" s="10">
        <f t="shared" si="13"/>
        <v>50084</v>
      </c>
      <c r="D149" s="9">
        <f t="shared" si="10"/>
        <v>2</v>
      </c>
      <c r="E149" s="5" t="str">
        <f>IF(ISERROR(MATCH(D149,Simulador!$H$16:$H$17,0))=FALSE,"C",IF(ISERROR(MATCH(D149,Simulador!$H$18:$H$19,0))=FALSE,"D",""))</f>
        <v/>
      </c>
      <c r="F149" s="7">
        <f>IF(E149="C",0,IF(E149 ="D",ROUND(1/((1+Simulador!$Q$13)^A149),9) * 2,ROUND(1/((1+Simulador!$Q$13)^A149),9)))</f>
        <v>0.16401855800000001</v>
      </c>
      <c r="G149" s="11">
        <f t="shared" si="14"/>
        <v>67.098598793000022</v>
      </c>
    </row>
    <row r="150" spans="1:7" ht="13.8" thickBot="1" x14ac:dyDescent="0.3">
      <c r="A150" s="9">
        <f t="shared" si="11"/>
        <v>147</v>
      </c>
      <c r="B150" s="5">
        <f t="shared" si="12"/>
        <v>147</v>
      </c>
      <c r="C150" s="10">
        <f t="shared" si="13"/>
        <v>50112</v>
      </c>
      <c r="D150" s="9">
        <f t="shared" si="10"/>
        <v>3</v>
      </c>
      <c r="E150" s="5" t="str">
        <f>IF(ISERROR(MATCH(D150,Simulador!$H$16:$H$17,0))=FALSE,"C",IF(ISERROR(MATCH(D150,Simulador!$H$18:$H$19,0))=FALSE,"D",""))</f>
        <v/>
      </c>
      <c r="F150" s="7">
        <f>IF(E150="C",0,IF(E150 ="D",ROUND(1/((1+Simulador!$Q$13)^A150),9) * 2,ROUND(1/((1+Simulador!$Q$13)^A150),9)))</f>
        <v>0.16200019700000001</v>
      </c>
      <c r="G150" s="11">
        <f t="shared" si="14"/>
        <v>67.26059899000002</v>
      </c>
    </row>
    <row r="151" spans="1:7" ht="13.8" thickBot="1" x14ac:dyDescent="0.3">
      <c r="A151" s="9">
        <f t="shared" si="11"/>
        <v>148</v>
      </c>
      <c r="B151" s="5">
        <f t="shared" si="12"/>
        <v>148</v>
      </c>
      <c r="C151" s="10">
        <f t="shared" si="13"/>
        <v>50143</v>
      </c>
      <c r="D151" s="9">
        <f t="shared" si="10"/>
        <v>4</v>
      </c>
      <c r="E151" s="5" t="str">
        <f>IF(ISERROR(MATCH(D151,Simulador!$H$16:$H$17,0))=FALSE,"C",IF(ISERROR(MATCH(D151,Simulador!$H$18:$H$19,0))=FALSE,"D",""))</f>
        <v/>
      </c>
      <c r="F151" s="7">
        <f>IF(E151="C",0,IF(E151 ="D",ROUND(1/((1+Simulador!$Q$13)^A151),9) * 2,ROUND(1/((1+Simulador!$Q$13)^A151),9)))</f>
        <v>0.16000667399999999</v>
      </c>
      <c r="G151" s="11">
        <f t="shared" si="14"/>
        <v>67.420605664000021</v>
      </c>
    </row>
    <row r="152" spans="1:7" ht="13.8" thickBot="1" x14ac:dyDescent="0.3">
      <c r="A152" s="9">
        <f t="shared" si="11"/>
        <v>149</v>
      </c>
      <c r="B152" s="5">
        <f t="shared" si="12"/>
        <v>149</v>
      </c>
      <c r="C152" s="10">
        <f t="shared" si="13"/>
        <v>50173</v>
      </c>
      <c r="D152" s="9">
        <f t="shared" si="10"/>
        <v>5</v>
      </c>
      <c r="E152" s="5" t="str">
        <f>IF(ISERROR(MATCH(D152,Simulador!$H$16:$H$17,0))=FALSE,"C",IF(ISERROR(MATCH(D152,Simulador!$H$18:$H$19,0))=FALSE,"D",""))</f>
        <v/>
      </c>
      <c r="F152" s="7">
        <f>IF(E152="C",0,IF(E152 ="D",ROUND(1/((1+Simulador!$Q$13)^A152),9) * 2,ROUND(1/((1+Simulador!$Q$13)^A152),9)))</f>
        <v>0.15803768300000001</v>
      </c>
      <c r="G152" s="11">
        <f t="shared" si="14"/>
        <v>67.578643347000025</v>
      </c>
    </row>
    <row r="153" spans="1:7" ht="13.8" thickBot="1" x14ac:dyDescent="0.3">
      <c r="A153" s="9">
        <f t="shared" si="11"/>
        <v>150</v>
      </c>
      <c r="B153" s="5">
        <f t="shared" si="12"/>
        <v>150</v>
      </c>
      <c r="C153" s="10">
        <f t="shared" si="13"/>
        <v>50204</v>
      </c>
      <c r="D153" s="9">
        <f t="shared" si="10"/>
        <v>6</v>
      </c>
      <c r="E153" s="5" t="str">
        <f>IF(ISERROR(MATCH(D153,Simulador!$H$16:$H$17,0))=FALSE,"C",IF(ISERROR(MATCH(D153,Simulador!$H$18:$H$19,0))=FALSE,"D",""))</f>
        <v/>
      </c>
      <c r="F153" s="7">
        <f>IF(E153="C",0,IF(E153 ="D",ROUND(1/((1+Simulador!$Q$13)^A153),9) * 2,ROUND(1/((1+Simulador!$Q$13)^A153),9)))</f>
        <v>0.156092921</v>
      </c>
      <c r="G153" s="11">
        <f t="shared" si="14"/>
        <v>67.73473626800002</v>
      </c>
    </row>
    <row r="154" spans="1:7" ht="13.8" thickBot="1" x14ac:dyDescent="0.3">
      <c r="A154" s="9">
        <f t="shared" si="11"/>
        <v>151</v>
      </c>
      <c r="B154" s="5">
        <f t="shared" si="12"/>
        <v>151</v>
      </c>
      <c r="C154" s="10">
        <f t="shared" si="13"/>
        <v>50234</v>
      </c>
      <c r="D154" s="9">
        <f t="shared" si="10"/>
        <v>7</v>
      </c>
      <c r="E154" s="5" t="str">
        <f>IF(ISERROR(MATCH(D154,Simulador!$H$16:$H$17,0))=FALSE,"C",IF(ISERROR(MATCH(D154,Simulador!$H$18:$H$19,0))=FALSE,"D",""))</f>
        <v/>
      </c>
      <c r="F154" s="7">
        <f>IF(E154="C",0,IF(E154 ="D",ROUND(1/((1+Simulador!$Q$13)^A154),9) * 2,ROUND(1/((1+Simulador!$Q$13)^A154),9)))</f>
        <v>0.15417209100000001</v>
      </c>
      <c r="G154" s="11">
        <f t="shared" si="14"/>
        <v>67.888908359000027</v>
      </c>
    </row>
    <row r="155" spans="1:7" ht="13.8" thickBot="1" x14ac:dyDescent="0.3">
      <c r="A155" s="9">
        <f t="shared" si="11"/>
        <v>152</v>
      </c>
      <c r="B155" s="5">
        <f t="shared" si="12"/>
        <v>152</v>
      </c>
      <c r="C155" s="10">
        <f t="shared" si="13"/>
        <v>50265</v>
      </c>
      <c r="D155" s="9">
        <f t="shared" si="10"/>
        <v>8</v>
      </c>
      <c r="E155" s="5" t="str">
        <f>IF(ISERROR(MATCH(D155,Simulador!$H$16:$H$17,0))=FALSE,"C",IF(ISERROR(MATCH(D155,Simulador!$H$18:$H$19,0))=FALSE,"D",""))</f>
        <v/>
      </c>
      <c r="F155" s="7">
        <f>IF(E155="C",0,IF(E155 ="D",ROUND(1/((1+Simulador!$Q$13)^A155),9) * 2,ROUND(1/((1+Simulador!$Q$13)^A155),9)))</f>
        <v>0.15227489799999999</v>
      </c>
      <c r="G155" s="11">
        <f t="shared" si="14"/>
        <v>68.041183257000029</v>
      </c>
    </row>
    <row r="156" spans="1:7" ht="13.8" thickBot="1" x14ac:dyDescent="0.3">
      <c r="A156" s="9">
        <f t="shared" si="11"/>
        <v>153</v>
      </c>
      <c r="B156" s="5">
        <f t="shared" si="12"/>
        <v>153</v>
      </c>
      <c r="C156" s="10">
        <f t="shared" si="13"/>
        <v>50296</v>
      </c>
      <c r="D156" s="9">
        <f t="shared" si="10"/>
        <v>9</v>
      </c>
      <c r="E156" s="5" t="str">
        <f>IF(ISERROR(MATCH(D156,Simulador!$H$16:$H$17,0))=FALSE,"C",IF(ISERROR(MATCH(D156,Simulador!$H$18:$H$19,0))=FALSE,"D",""))</f>
        <v/>
      </c>
      <c r="F156" s="7">
        <f>IF(E156="C",0,IF(E156 ="D",ROUND(1/((1+Simulador!$Q$13)^A156),9) * 2,ROUND(1/((1+Simulador!$Q$13)^A156),9)))</f>
        <v>0.15040105100000001</v>
      </c>
      <c r="G156" s="11">
        <f t="shared" si="14"/>
        <v>68.191584308000031</v>
      </c>
    </row>
    <row r="157" spans="1:7" ht="13.8" thickBot="1" x14ac:dyDescent="0.3">
      <c r="A157" s="9">
        <f t="shared" si="11"/>
        <v>154</v>
      </c>
      <c r="B157" s="5">
        <f t="shared" si="12"/>
        <v>154</v>
      </c>
      <c r="C157" s="10">
        <f t="shared" si="13"/>
        <v>50326</v>
      </c>
      <c r="D157" s="9">
        <f t="shared" si="10"/>
        <v>10</v>
      </c>
      <c r="E157" s="5" t="str">
        <f>IF(ISERROR(MATCH(D157,Simulador!$H$16:$H$17,0))=FALSE,"C",IF(ISERROR(MATCH(D157,Simulador!$H$18:$H$19,0))=FALSE,"D",""))</f>
        <v/>
      </c>
      <c r="F157" s="7">
        <f>IF(E157="C",0,IF(E157 ="D",ROUND(1/((1+Simulador!$Q$13)^A157),9) * 2,ROUND(1/((1+Simulador!$Q$13)^A157),9)))</f>
        <v>0.14855026299999999</v>
      </c>
      <c r="G157" s="11">
        <f t="shared" si="14"/>
        <v>68.340134571000036</v>
      </c>
    </row>
    <row r="158" spans="1:7" ht="13.8" thickBot="1" x14ac:dyDescent="0.3">
      <c r="A158" s="9">
        <f t="shared" si="11"/>
        <v>155</v>
      </c>
      <c r="B158" s="5">
        <f t="shared" si="12"/>
        <v>155</v>
      </c>
      <c r="C158" s="10">
        <f t="shared" si="13"/>
        <v>50357</v>
      </c>
      <c r="D158" s="9">
        <f t="shared" si="10"/>
        <v>11</v>
      </c>
      <c r="E158" s="5" t="str">
        <f>IF(ISERROR(MATCH(D158,Simulador!$H$16:$H$17,0))=FALSE,"C",IF(ISERROR(MATCH(D158,Simulador!$H$18:$H$19,0))=FALSE,"D",""))</f>
        <v/>
      </c>
      <c r="F158" s="7">
        <f>IF(E158="C",0,IF(E158 ="D",ROUND(1/((1+Simulador!$Q$13)^A158),9) * 2,ROUND(1/((1+Simulador!$Q$13)^A158),9)))</f>
        <v>0.146722251</v>
      </c>
      <c r="G158" s="11">
        <f t="shared" si="14"/>
        <v>68.486856822000036</v>
      </c>
    </row>
    <row r="159" spans="1:7" ht="13.8" thickBot="1" x14ac:dyDescent="0.3">
      <c r="A159" s="9">
        <f t="shared" si="11"/>
        <v>156</v>
      </c>
      <c r="B159" s="5">
        <f t="shared" si="12"/>
        <v>156</v>
      </c>
      <c r="C159" s="10">
        <f t="shared" si="13"/>
        <v>50387</v>
      </c>
      <c r="D159" s="9">
        <f t="shared" si="10"/>
        <v>12</v>
      </c>
      <c r="E159" s="5" t="str">
        <f>IF(ISERROR(MATCH(D159,Simulador!$H$16:$H$17,0))=FALSE,"C",IF(ISERROR(MATCH(D159,Simulador!$H$18:$H$19,0))=FALSE,"D",""))</f>
        <v/>
      </c>
      <c r="F159" s="7">
        <f>IF(E159="C",0,IF(E159 ="D",ROUND(1/((1+Simulador!$Q$13)^A159),9) * 2,ROUND(1/((1+Simulador!$Q$13)^A159),9)))</f>
        <v>0.14491673299999999</v>
      </c>
      <c r="G159" s="11">
        <f t="shared" si="14"/>
        <v>68.631773555000038</v>
      </c>
    </row>
    <row r="160" spans="1:7" ht="13.8" thickBot="1" x14ac:dyDescent="0.3">
      <c r="A160" s="9">
        <f t="shared" si="11"/>
        <v>157</v>
      </c>
      <c r="B160" s="5">
        <f t="shared" si="12"/>
        <v>157</v>
      </c>
      <c r="C160" s="10">
        <f t="shared" si="13"/>
        <v>50418</v>
      </c>
      <c r="D160" s="9">
        <f t="shared" si="10"/>
        <v>1</v>
      </c>
      <c r="E160" s="5" t="str">
        <f>IF(ISERROR(MATCH(D160,Simulador!$H$16:$H$17,0))=FALSE,"C",IF(ISERROR(MATCH(D160,Simulador!$H$18:$H$19,0))=FALSE,"D",""))</f>
        <v/>
      </c>
      <c r="F160" s="7">
        <f>IF(E160="C",0,IF(E160 ="D",ROUND(1/((1+Simulador!$Q$13)^A160),9) * 2,ROUND(1/((1+Simulador!$Q$13)^A160),9)))</f>
        <v>0.143133434</v>
      </c>
      <c r="G160" s="11">
        <f t="shared" si="14"/>
        <v>68.774906989000044</v>
      </c>
    </row>
    <row r="161" spans="1:7" ht="13.8" thickBot="1" x14ac:dyDescent="0.3">
      <c r="A161" s="9">
        <f t="shared" si="11"/>
        <v>158</v>
      </c>
      <c r="B161" s="5">
        <f t="shared" si="12"/>
        <v>158</v>
      </c>
      <c r="C161" s="10">
        <f t="shared" si="13"/>
        <v>50449</v>
      </c>
      <c r="D161" s="9">
        <f t="shared" si="10"/>
        <v>2</v>
      </c>
      <c r="E161" s="5" t="str">
        <f>IF(ISERROR(MATCH(D161,Simulador!$H$16:$H$17,0))=FALSE,"C",IF(ISERROR(MATCH(D161,Simulador!$H$18:$H$19,0))=FALSE,"D",""))</f>
        <v/>
      </c>
      <c r="F161" s="7">
        <f>IF(E161="C",0,IF(E161 ="D",ROUND(1/((1+Simulador!$Q$13)^A161),9) * 2,ROUND(1/((1+Simulador!$Q$13)^A161),9)))</f>
        <v>0.14137207900000001</v>
      </c>
      <c r="G161" s="11">
        <f t="shared" si="14"/>
        <v>68.916279068000051</v>
      </c>
    </row>
    <row r="162" spans="1:7" ht="13.8" thickBot="1" x14ac:dyDescent="0.3">
      <c r="A162" s="9">
        <f t="shared" si="11"/>
        <v>159</v>
      </c>
      <c r="B162" s="5">
        <f t="shared" si="12"/>
        <v>159</v>
      </c>
      <c r="C162" s="10">
        <f t="shared" si="13"/>
        <v>50477</v>
      </c>
      <c r="D162" s="9">
        <f t="shared" si="10"/>
        <v>3</v>
      </c>
      <c r="E162" s="5" t="str">
        <f>IF(ISERROR(MATCH(D162,Simulador!$H$16:$H$17,0))=FALSE,"C",IF(ISERROR(MATCH(D162,Simulador!$H$18:$H$19,0))=FALSE,"D",""))</f>
        <v/>
      </c>
      <c r="F162" s="7">
        <f>IF(E162="C",0,IF(E162 ="D",ROUND(1/((1+Simulador!$Q$13)^A162),9) * 2,ROUND(1/((1+Simulador!$Q$13)^A162),9)))</f>
        <v>0.13963239899999999</v>
      </c>
      <c r="G162" s="11">
        <f t="shared" si="14"/>
        <v>69.055911467000058</v>
      </c>
    </row>
    <row r="163" spans="1:7" ht="13.8" thickBot="1" x14ac:dyDescent="0.3">
      <c r="A163" s="9">
        <f t="shared" si="11"/>
        <v>160</v>
      </c>
      <c r="B163" s="5">
        <f t="shared" si="12"/>
        <v>160</v>
      </c>
      <c r="C163" s="10">
        <f t="shared" si="13"/>
        <v>50508</v>
      </c>
      <c r="D163" s="9">
        <f t="shared" si="10"/>
        <v>4</v>
      </c>
      <c r="E163" s="5" t="str">
        <f>IF(ISERROR(MATCH(D163,Simulador!$H$16:$H$17,0))=FALSE,"C",IF(ISERROR(MATCH(D163,Simulador!$H$18:$H$19,0))=FALSE,"D",""))</f>
        <v/>
      </c>
      <c r="F163" s="7">
        <f>IF(E163="C",0,IF(E163 ="D",ROUND(1/((1+Simulador!$Q$13)^A163),9) * 2,ROUND(1/((1+Simulador!$Q$13)^A163),9)))</f>
        <v>0.137914127</v>
      </c>
      <c r="G163" s="11">
        <f t="shared" si="14"/>
        <v>69.19382559400006</v>
      </c>
    </row>
    <row r="164" spans="1:7" ht="13.8" thickBot="1" x14ac:dyDescent="0.3">
      <c r="A164" s="9">
        <f t="shared" si="11"/>
        <v>161</v>
      </c>
      <c r="B164" s="5">
        <f t="shared" si="12"/>
        <v>161</v>
      </c>
      <c r="C164" s="10">
        <f t="shared" si="13"/>
        <v>50538</v>
      </c>
      <c r="D164" s="9">
        <f t="shared" si="10"/>
        <v>5</v>
      </c>
      <c r="E164" s="5" t="str">
        <f>IF(ISERROR(MATCH(D164,Simulador!$H$16:$H$17,0))=FALSE,"C",IF(ISERROR(MATCH(D164,Simulador!$H$18:$H$19,0))=FALSE,"D",""))</f>
        <v/>
      </c>
      <c r="F164" s="7">
        <f>IF(E164="C",0,IF(E164 ="D",ROUND(1/((1+Simulador!$Q$13)^A164),9) * 2,ROUND(1/((1+Simulador!$Q$13)^A164),9)))</f>
        <v>0.13621699900000001</v>
      </c>
      <c r="G164" s="11">
        <f t="shared" si="14"/>
        <v>69.330042593000059</v>
      </c>
    </row>
    <row r="165" spans="1:7" ht="13.8" thickBot="1" x14ac:dyDescent="0.3">
      <c r="A165" s="9">
        <f t="shared" si="11"/>
        <v>162</v>
      </c>
      <c r="B165" s="5">
        <f t="shared" si="12"/>
        <v>162</v>
      </c>
      <c r="C165" s="10">
        <f t="shared" si="13"/>
        <v>50569</v>
      </c>
      <c r="D165" s="9">
        <f t="shared" si="10"/>
        <v>6</v>
      </c>
      <c r="E165" s="5" t="str">
        <f>IF(ISERROR(MATCH(D165,Simulador!$H$16:$H$17,0))=FALSE,"C",IF(ISERROR(MATCH(D165,Simulador!$H$18:$H$19,0))=FALSE,"D",""))</f>
        <v/>
      </c>
      <c r="F165" s="7">
        <f>IF(E165="C",0,IF(E165 ="D",ROUND(1/((1+Simulador!$Q$13)^A165),9) * 2,ROUND(1/((1+Simulador!$Q$13)^A165),9)))</f>
        <v>0.13454075600000001</v>
      </c>
      <c r="G165" s="11">
        <f t="shared" si="14"/>
        <v>69.464583349000065</v>
      </c>
    </row>
    <row r="166" spans="1:7" ht="13.8" thickBot="1" x14ac:dyDescent="0.3">
      <c r="A166" s="9">
        <f t="shared" si="11"/>
        <v>163</v>
      </c>
      <c r="B166" s="5">
        <f t="shared" si="12"/>
        <v>163</v>
      </c>
      <c r="C166" s="10">
        <f t="shared" si="13"/>
        <v>50599</v>
      </c>
      <c r="D166" s="9">
        <f t="shared" si="10"/>
        <v>7</v>
      </c>
      <c r="E166" s="5" t="str">
        <f>IF(ISERROR(MATCH(D166,Simulador!$H$16:$H$17,0))=FALSE,"C",IF(ISERROR(MATCH(D166,Simulador!$H$18:$H$19,0))=FALSE,"D",""))</f>
        <v/>
      </c>
      <c r="F166" s="7">
        <f>IF(E166="C",0,IF(E166 ="D",ROUND(1/((1+Simulador!$Q$13)^A166),9) * 2,ROUND(1/((1+Simulador!$Q$13)^A166),9)))</f>
        <v>0.13288514000000001</v>
      </c>
      <c r="G166" s="11">
        <f t="shared" si="14"/>
        <v>69.597468489000065</v>
      </c>
    </row>
    <row r="167" spans="1:7" ht="13.8" thickBot="1" x14ac:dyDescent="0.3">
      <c r="A167" s="9">
        <f t="shared" si="11"/>
        <v>164</v>
      </c>
      <c r="B167" s="5">
        <f t="shared" si="12"/>
        <v>164</v>
      </c>
      <c r="C167" s="10">
        <f t="shared" si="13"/>
        <v>50630</v>
      </c>
      <c r="D167" s="9">
        <f t="shared" si="10"/>
        <v>8</v>
      </c>
      <c r="E167" s="5" t="str">
        <f>IF(ISERROR(MATCH(D167,Simulador!$H$16:$H$17,0))=FALSE,"C",IF(ISERROR(MATCH(D167,Simulador!$H$18:$H$19,0))=FALSE,"D",""))</f>
        <v/>
      </c>
      <c r="F167" s="7">
        <f>IF(E167="C",0,IF(E167 ="D",ROUND(1/((1+Simulador!$Q$13)^A167),9) * 2,ROUND(1/((1+Simulador!$Q$13)^A167),9)))</f>
        <v>0.131249898</v>
      </c>
      <c r="G167" s="11">
        <f t="shared" si="14"/>
        <v>69.728718387000058</v>
      </c>
    </row>
    <row r="168" spans="1:7" ht="13.8" thickBot="1" x14ac:dyDescent="0.3">
      <c r="A168" s="9">
        <f t="shared" si="11"/>
        <v>165</v>
      </c>
      <c r="B168" s="5">
        <f t="shared" si="12"/>
        <v>165</v>
      </c>
      <c r="C168" s="10">
        <f t="shared" si="13"/>
        <v>50661</v>
      </c>
      <c r="D168" s="9">
        <f t="shared" si="10"/>
        <v>9</v>
      </c>
      <c r="E168" s="5" t="str">
        <f>IF(ISERROR(MATCH(D168,Simulador!$H$16:$H$17,0))=FALSE,"C",IF(ISERROR(MATCH(D168,Simulador!$H$18:$H$19,0))=FALSE,"D",""))</f>
        <v/>
      </c>
      <c r="F168" s="7">
        <f>IF(E168="C",0,IF(E168 ="D",ROUND(1/((1+Simulador!$Q$13)^A168),9) * 2,ROUND(1/((1+Simulador!$Q$13)^A168),9)))</f>
        <v>0.12963477800000001</v>
      </c>
      <c r="G168" s="11">
        <f t="shared" si="14"/>
        <v>69.858353165000054</v>
      </c>
    </row>
    <row r="169" spans="1:7" ht="13.8" thickBot="1" x14ac:dyDescent="0.3">
      <c r="A169" s="9">
        <f t="shared" si="11"/>
        <v>166</v>
      </c>
      <c r="B169" s="5">
        <f t="shared" si="12"/>
        <v>166</v>
      </c>
      <c r="C169" s="10">
        <f t="shared" si="13"/>
        <v>50691</v>
      </c>
      <c r="D169" s="9">
        <f t="shared" si="10"/>
        <v>10</v>
      </c>
      <c r="E169" s="5" t="str">
        <f>IF(ISERROR(MATCH(D169,Simulador!$H$16:$H$17,0))=FALSE,"C",IF(ISERROR(MATCH(D169,Simulador!$H$18:$H$19,0))=FALSE,"D",""))</f>
        <v/>
      </c>
      <c r="F169" s="7">
        <f>IF(E169="C",0,IF(E169 ="D",ROUND(1/((1+Simulador!$Q$13)^A169),9) * 2,ROUND(1/((1+Simulador!$Q$13)^A169),9)))</f>
        <v>0.12803953300000001</v>
      </c>
      <c r="G169" s="11">
        <f t="shared" si="14"/>
        <v>69.98639269800006</v>
      </c>
    </row>
    <row r="170" spans="1:7" ht="13.8" thickBot="1" x14ac:dyDescent="0.3">
      <c r="A170" s="9">
        <f t="shared" si="11"/>
        <v>167</v>
      </c>
      <c r="B170" s="5">
        <f t="shared" si="12"/>
        <v>167</v>
      </c>
      <c r="C170" s="10">
        <f t="shared" si="13"/>
        <v>50722</v>
      </c>
      <c r="D170" s="9">
        <f t="shared" si="10"/>
        <v>11</v>
      </c>
      <c r="E170" s="5" t="str">
        <f>IF(ISERROR(MATCH(D170,Simulador!$H$16:$H$17,0))=FALSE,"C",IF(ISERROR(MATCH(D170,Simulador!$H$18:$H$19,0))=FALSE,"D",""))</f>
        <v/>
      </c>
      <c r="F170" s="7">
        <f>IF(E170="C",0,IF(E170 ="D",ROUND(1/((1+Simulador!$Q$13)^A170),9) * 2,ROUND(1/((1+Simulador!$Q$13)^A170),9)))</f>
        <v>0.12646391900000001</v>
      </c>
      <c r="G170" s="11">
        <f t="shared" si="14"/>
        <v>70.112856617000062</v>
      </c>
    </row>
    <row r="171" spans="1:7" ht="13.8" thickBot="1" x14ac:dyDescent="0.3">
      <c r="A171" s="9">
        <f t="shared" si="11"/>
        <v>168</v>
      </c>
      <c r="B171" s="5">
        <f t="shared" si="12"/>
        <v>168</v>
      </c>
      <c r="C171" s="10">
        <f t="shared" si="13"/>
        <v>50752</v>
      </c>
      <c r="D171" s="9">
        <f t="shared" si="10"/>
        <v>12</v>
      </c>
      <c r="E171" s="5" t="str">
        <f>IF(ISERROR(MATCH(D171,Simulador!$H$16:$H$17,0))=FALSE,"C",IF(ISERROR(MATCH(D171,Simulador!$H$18:$H$19,0))=FALSE,"D",""))</f>
        <v/>
      </c>
      <c r="F171" s="7">
        <f>IF(E171="C",0,IF(E171 ="D",ROUND(1/((1+Simulador!$Q$13)^A171),9) * 2,ROUND(1/((1+Simulador!$Q$13)^A171),9)))</f>
        <v>0.124907694</v>
      </c>
      <c r="G171" s="11">
        <f t="shared" si="14"/>
        <v>70.237764311000063</v>
      </c>
    </row>
    <row r="172" spans="1:7" ht="13.8" thickBot="1" x14ac:dyDescent="0.3">
      <c r="A172" s="9">
        <f t="shared" si="11"/>
        <v>169</v>
      </c>
      <c r="B172" s="5">
        <f t="shared" si="12"/>
        <v>169</v>
      </c>
      <c r="C172" s="10">
        <f t="shared" si="13"/>
        <v>50783</v>
      </c>
      <c r="D172" s="9">
        <f t="shared" si="10"/>
        <v>1</v>
      </c>
      <c r="E172" s="5" t="str">
        <f>IF(ISERROR(MATCH(D172,Simulador!$H$16:$H$17,0))=FALSE,"C",IF(ISERROR(MATCH(D172,Simulador!$H$18:$H$19,0))=FALSE,"D",""))</f>
        <v/>
      </c>
      <c r="F172" s="7">
        <f>IF(E172="C",0,IF(E172 ="D",ROUND(1/((1+Simulador!$Q$13)^A172),9) * 2,ROUND(1/((1+Simulador!$Q$13)^A172),9)))</f>
        <v>0.12337062</v>
      </c>
      <c r="G172" s="11">
        <f t="shared" si="14"/>
        <v>70.361134931000066</v>
      </c>
    </row>
    <row r="173" spans="1:7" ht="13.8" thickBot="1" x14ac:dyDescent="0.3">
      <c r="A173" s="9">
        <f t="shared" si="11"/>
        <v>170</v>
      </c>
      <c r="B173" s="5">
        <f t="shared" si="12"/>
        <v>170</v>
      </c>
      <c r="C173" s="10">
        <f t="shared" si="13"/>
        <v>50814</v>
      </c>
      <c r="D173" s="9">
        <f t="shared" si="10"/>
        <v>2</v>
      </c>
      <c r="E173" s="5" t="str">
        <f>IF(ISERROR(MATCH(D173,Simulador!$H$16:$H$17,0))=FALSE,"C",IF(ISERROR(MATCH(D173,Simulador!$H$18:$H$19,0))=FALSE,"D",""))</f>
        <v/>
      </c>
      <c r="F173" s="7">
        <f>IF(E173="C",0,IF(E173 ="D",ROUND(1/((1+Simulador!$Q$13)^A173),9) * 2,ROUND(1/((1+Simulador!$Q$13)^A173),9)))</f>
        <v>0.12185246</v>
      </c>
      <c r="G173" s="11">
        <f t="shared" si="14"/>
        <v>70.482987391000066</v>
      </c>
    </row>
    <row r="174" spans="1:7" ht="13.8" thickBot="1" x14ac:dyDescent="0.3">
      <c r="A174" s="9">
        <f t="shared" si="11"/>
        <v>171</v>
      </c>
      <c r="B174" s="5">
        <f t="shared" si="12"/>
        <v>171</v>
      </c>
      <c r="C174" s="10">
        <f t="shared" si="13"/>
        <v>50842</v>
      </c>
      <c r="D174" s="9">
        <f t="shared" si="10"/>
        <v>3</v>
      </c>
      <c r="E174" s="5" t="str">
        <f>IF(ISERROR(MATCH(D174,Simulador!$H$16:$H$17,0))=FALSE,"C",IF(ISERROR(MATCH(D174,Simulador!$H$18:$H$19,0))=FALSE,"D",""))</f>
        <v/>
      </c>
      <c r="F174" s="7">
        <f>IF(E174="C",0,IF(E174 ="D",ROUND(1/((1+Simulador!$Q$13)^A174),9) * 2,ROUND(1/((1+Simulador!$Q$13)^A174),9)))</f>
        <v>0.120352982</v>
      </c>
      <c r="G174" s="11">
        <f t="shared" si="14"/>
        <v>70.603340373000066</v>
      </c>
    </row>
    <row r="175" spans="1:7" ht="13.8" thickBot="1" x14ac:dyDescent="0.3">
      <c r="A175" s="9">
        <f t="shared" si="11"/>
        <v>172</v>
      </c>
      <c r="B175" s="5">
        <f t="shared" si="12"/>
        <v>172</v>
      </c>
      <c r="C175" s="10">
        <f t="shared" si="13"/>
        <v>50873</v>
      </c>
      <c r="D175" s="9">
        <f t="shared" si="10"/>
        <v>4</v>
      </c>
      <c r="E175" s="5" t="str">
        <f>IF(ISERROR(MATCH(D175,Simulador!$H$16:$H$17,0))=FALSE,"C",IF(ISERROR(MATCH(D175,Simulador!$H$18:$H$19,0))=FALSE,"D",""))</f>
        <v/>
      </c>
      <c r="F175" s="7">
        <f>IF(E175="C",0,IF(E175 ="D",ROUND(1/((1+Simulador!$Q$13)^A175),9) * 2,ROUND(1/((1+Simulador!$Q$13)^A175),9)))</f>
        <v>0.118871957</v>
      </c>
      <c r="G175" s="11">
        <f t="shared" si="14"/>
        <v>70.722212330000062</v>
      </c>
    </row>
    <row r="176" spans="1:7" ht="13.8" thickBot="1" x14ac:dyDescent="0.3">
      <c r="A176" s="9">
        <f t="shared" si="11"/>
        <v>173</v>
      </c>
      <c r="B176" s="5">
        <f t="shared" si="12"/>
        <v>173</v>
      </c>
      <c r="C176" s="10">
        <f t="shared" si="13"/>
        <v>50903</v>
      </c>
      <c r="D176" s="9">
        <f t="shared" si="10"/>
        <v>5</v>
      </c>
      <c r="E176" s="5" t="str">
        <f>IF(ISERROR(MATCH(D176,Simulador!$H$16:$H$17,0))=FALSE,"C",IF(ISERROR(MATCH(D176,Simulador!$H$18:$H$19,0))=FALSE,"D",""))</f>
        <v/>
      </c>
      <c r="F176" s="7">
        <f>IF(E176="C",0,IF(E176 ="D",ROUND(1/((1+Simulador!$Q$13)^A176),9) * 2,ROUND(1/((1+Simulador!$Q$13)^A176),9)))</f>
        <v>0.117409156</v>
      </c>
      <c r="G176" s="11">
        <f t="shared" si="14"/>
        <v>70.839621486000055</v>
      </c>
    </row>
    <row r="177" spans="1:7" ht="13.8" thickBot="1" x14ac:dyDescent="0.3">
      <c r="A177" s="9">
        <f t="shared" si="11"/>
        <v>174</v>
      </c>
      <c r="B177" s="5">
        <f t="shared" si="12"/>
        <v>174</v>
      </c>
      <c r="C177" s="10">
        <f t="shared" si="13"/>
        <v>50934</v>
      </c>
      <c r="D177" s="9">
        <f t="shared" si="10"/>
        <v>6</v>
      </c>
      <c r="E177" s="5" t="str">
        <f>IF(ISERROR(MATCH(D177,Simulador!$H$16:$H$17,0))=FALSE,"C",IF(ISERROR(MATCH(D177,Simulador!$H$18:$H$19,0))=FALSE,"D",""))</f>
        <v/>
      </c>
      <c r="F177" s="7">
        <f>IF(E177="C",0,IF(E177 ="D",ROUND(1/((1+Simulador!$Q$13)^A177),9) * 2,ROUND(1/((1+Simulador!$Q$13)^A177),9)))</f>
        <v>0.115964356</v>
      </c>
      <c r="G177" s="11">
        <f t="shared" si="14"/>
        <v>70.955585842000062</v>
      </c>
    </row>
    <row r="178" spans="1:7" ht="13.8" thickBot="1" x14ac:dyDescent="0.3">
      <c r="A178" s="9">
        <f t="shared" si="11"/>
        <v>175</v>
      </c>
      <c r="B178" s="5">
        <f t="shared" si="12"/>
        <v>175</v>
      </c>
      <c r="C178" s="10">
        <f t="shared" si="13"/>
        <v>50964</v>
      </c>
      <c r="D178" s="9">
        <f t="shared" si="10"/>
        <v>7</v>
      </c>
      <c r="E178" s="5" t="str">
        <f>IF(ISERROR(MATCH(D178,Simulador!$H$16:$H$17,0))=FALSE,"C",IF(ISERROR(MATCH(D178,Simulador!$H$18:$H$19,0))=FALSE,"D",""))</f>
        <v/>
      </c>
      <c r="F178" s="7">
        <f>IF(E178="C",0,IF(E178 ="D",ROUND(1/((1+Simulador!$Q$13)^A178),9) * 2,ROUND(1/((1+Simulador!$Q$13)^A178),9)))</f>
        <v>0.114537335</v>
      </c>
      <c r="G178" s="11">
        <f t="shared" si="14"/>
        <v>71.070123177000056</v>
      </c>
    </row>
    <row r="179" spans="1:7" ht="13.8" thickBot="1" x14ac:dyDescent="0.3">
      <c r="A179" s="9">
        <f t="shared" si="11"/>
        <v>176</v>
      </c>
      <c r="B179" s="5">
        <f t="shared" si="12"/>
        <v>176</v>
      </c>
      <c r="C179" s="10">
        <f t="shared" si="13"/>
        <v>50995</v>
      </c>
      <c r="D179" s="9">
        <f t="shared" si="10"/>
        <v>8</v>
      </c>
      <c r="E179" s="5" t="str">
        <f>IF(ISERROR(MATCH(D179,Simulador!$H$16:$H$17,0))=FALSE,"C",IF(ISERROR(MATCH(D179,Simulador!$H$18:$H$19,0))=FALSE,"D",""))</f>
        <v/>
      </c>
      <c r="F179" s="7">
        <f>IF(E179="C",0,IF(E179 ="D",ROUND(1/((1+Simulador!$Q$13)^A179),9) * 2,ROUND(1/((1+Simulador!$Q$13)^A179),9)))</f>
        <v>0.113127875</v>
      </c>
      <c r="G179" s="11">
        <f t="shared" si="14"/>
        <v>71.18325105200006</v>
      </c>
    </row>
    <row r="180" spans="1:7" ht="13.8" thickBot="1" x14ac:dyDescent="0.3">
      <c r="A180" s="9">
        <f t="shared" si="11"/>
        <v>177</v>
      </c>
      <c r="B180" s="5">
        <f t="shared" si="12"/>
        <v>177</v>
      </c>
      <c r="C180" s="10">
        <f t="shared" si="13"/>
        <v>51026</v>
      </c>
      <c r="D180" s="9">
        <f t="shared" si="10"/>
        <v>9</v>
      </c>
      <c r="E180" s="5" t="str">
        <f>IF(ISERROR(MATCH(D180,Simulador!$H$16:$H$17,0))=FALSE,"C",IF(ISERROR(MATCH(D180,Simulador!$H$18:$H$19,0))=FALSE,"D",""))</f>
        <v/>
      </c>
      <c r="F180" s="7">
        <f>IF(E180="C",0,IF(E180 ="D",ROUND(1/((1+Simulador!$Q$13)^A180),9) * 2,ROUND(1/((1+Simulador!$Q$13)^A180),9)))</f>
        <v>0.111735759</v>
      </c>
      <c r="G180" s="11">
        <f t="shared" si="14"/>
        <v>71.294986811000058</v>
      </c>
    </row>
    <row r="181" spans="1:7" ht="13.8" thickBot="1" x14ac:dyDescent="0.3">
      <c r="A181" s="9">
        <f t="shared" si="11"/>
        <v>178</v>
      </c>
      <c r="B181" s="5">
        <f t="shared" si="12"/>
        <v>178</v>
      </c>
      <c r="C181" s="10">
        <f t="shared" si="13"/>
        <v>51056</v>
      </c>
      <c r="D181" s="9">
        <f t="shared" si="10"/>
        <v>10</v>
      </c>
      <c r="E181" s="5" t="str">
        <f>IF(ISERROR(MATCH(D181,Simulador!$H$16:$H$17,0))=FALSE,"C",IF(ISERROR(MATCH(D181,Simulador!$H$18:$H$19,0))=FALSE,"D",""))</f>
        <v/>
      </c>
      <c r="F181" s="7">
        <f>IF(E181="C",0,IF(E181 ="D",ROUND(1/((1+Simulador!$Q$13)^A181),9) * 2,ROUND(1/((1+Simulador!$Q$13)^A181),9)))</f>
        <v>0.11036077399999999</v>
      </c>
      <c r="G181" s="11">
        <f t="shared" si="14"/>
        <v>71.405347585000058</v>
      </c>
    </row>
    <row r="182" spans="1:7" ht="13.8" thickBot="1" x14ac:dyDescent="0.3">
      <c r="A182" s="9">
        <f t="shared" si="11"/>
        <v>179</v>
      </c>
      <c r="B182" s="5">
        <f t="shared" si="12"/>
        <v>179</v>
      </c>
      <c r="C182" s="10">
        <f t="shared" si="13"/>
        <v>51087</v>
      </c>
      <c r="D182" s="9">
        <f t="shared" si="10"/>
        <v>11</v>
      </c>
      <c r="E182" s="5" t="str">
        <f>IF(ISERROR(MATCH(D182,Simulador!$H$16:$H$17,0))=FALSE,"C",IF(ISERROR(MATCH(D182,Simulador!$H$18:$H$19,0))=FALSE,"D",""))</f>
        <v/>
      </c>
      <c r="F182" s="7">
        <f>IF(E182="C",0,IF(E182 ="D",ROUND(1/((1+Simulador!$Q$13)^A182),9) * 2,ROUND(1/((1+Simulador!$Q$13)^A182),9)))</f>
        <v>0.10900271</v>
      </c>
      <c r="G182" s="11">
        <f t="shared" si="14"/>
        <v>71.514350295000057</v>
      </c>
    </row>
    <row r="183" spans="1:7" ht="13.8" thickBot="1" x14ac:dyDescent="0.3">
      <c r="A183" s="9">
        <f t="shared" si="11"/>
        <v>180</v>
      </c>
      <c r="B183" s="5">
        <f t="shared" si="12"/>
        <v>180</v>
      </c>
      <c r="C183" s="10">
        <f t="shared" si="13"/>
        <v>51117</v>
      </c>
      <c r="D183" s="9">
        <f t="shared" si="10"/>
        <v>12</v>
      </c>
      <c r="E183" s="5" t="str">
        <f>IF(ISERROR(MATCH(D183,Simulador!$H$16:$H$17,0))=FALSE,"C",IF(ISERROR(MATCH(D183,Simulador!$H$18:$H$19,0))=FALSE,"D",""))</f>
        <v/>
      </c>
      <c r="F183" s="7">
        <f>IF(E183="C",0,IF(E183 ="D",ROUND(1/((1+Simulador!$Q$13)^A183),9) * 2,ROUND(1/((1+Simulador!$Q$13)^A183),9)))</f>
        <v>0.107661357</v>
      </c>
      <c r="G183" s="11">
        <f t="shared" si="14"/>
        <v>71.622011652000054</v>
      </c>
    </row>
    <row r="184" spans="1:7" ht="13.8" thickBot="1" x14ac:dyDescent="0.3">
      <c r="A184" s="9">
        <f t="shared" si="11"/>
        <v>181</v>
      </c>
      <c r="B184" s="5">
        <f t="shared" si="12"/>
        <v>181</v>
      </c>
      <c r="C184" s="10">
        <f t="shared" si="13"/>
        <v>51148</v>
      </c>
      <c r="D184" s="9">
        <f t="shared" si="10"/>
        <v>1</v>
      </c>
      <c r="E184" s="5" t="str">
        <f>IF(ISERROR(MATCH(D184,Simulador!$H$16:$H$17,0))=FALSE,"C",IF(ISERROR(MATCH(D184,Simulador!$H$18:$H$19,0))=FALSE,"D",""))</f>
        <v/>
      </c>
      <c r="F184" s="7">
        <f>IF(E184="C",0,IF(E184 ="D",ROUND(1/((1+Simulador!$Q$13)^A184),9) * 2,ROUND(1/((1+Simulador!$Q$13)^A184),9)))</f>
        <v>0.10633651</v>
      </c>
      <c r="G184" s="11">
        <f t="shared" si="14"/>
        <v>71.72834816200006</v>
      </c>
    </row>
    <row r="185" spans="1:7" ht="13.8" thickBot="1" x14ac:dyDescent="0.3">
      <c r="A185" s="9">
        <f t="shared" si="11"/>
        <v>182</v>
      </c>
      <c r="B185" s="5">
        <f t="shared" si="12"/>
        <v>182</v>
      </c>
      <c r="C185" s="10">
        <f t="shared" si="13"/>
        <v>51179</v>
      </c>
      <c r="D185" s="9">
        <f t="shared" si="10"/>
        <v>2</v>
      </c>
      <c r="E185" s="5" t="str">
        <f>IF(ISERROR(MATCH(D185,Simulador!$H$16:$H$17,0))=FALSE,"C",IF(ISERROR(MATCH(D185,Simulador!$H$18:$H$19,0))=FALSE,"D",""))</f>
        <v/>
      </c>
      <c r="F185" s="7">
        <f>IF(E185="C",0,IF(E185 ="D",ROUND(1/((1+Simulador!$Q$13)^A185),9) * 2,ROUND(1/((1+Simulador!$Q$13)^A185),9)))</f>
        <v>0.105027967</v>
      </c>
      <c r="G185" s="11">
        <f t="shared" si="14"/>
        <v>71.833376129000058</v>
      </c>
    </row>
    <row r="186" spans="1:7" ht="13.8" thickBot="1" x14ac:dyDescent="0.3">
      <c r="A186" s="9">
        <f t="shared" si="11"/>
        <v>183</v>
      </c>
      <c r="B186" s="5">
        <f t="shared" si="12"/>
        <v>183</v>
      </c>
      <c r="C186" s="10">
        <f t="shared" si="13"/>
        <v>51208</v>
      </c>
      <c r="D186" s="9">
        <f t="shared" si="10"/>
        <v>3</v>
      </c>
      <c r="E186" s="5" t="str">
        <f>IF(ISERROR(MATCH(D186,Simulador!$H$16:$H$17,0))=FALSE,"C",IF(ISERROR(MATCH(D186,Simulador!$H$18:$H$19,0))=FALSE,"D",""))</f>
        <v/>
      </c>
      <c r="F186" s="7">
        <f>IF(E186="C",0,IF(E186 ="D",ROUND(1/((1+Simulador!$Q$13)^A186),9) * 2,ROUND(1/((1+Simulador!$Q$13)^A186),9)))</f>
        <v>0.10373552599999999</v>
      </c>
      <c r="G186" s="11">
        <f t="shared" si="14"/>
        <v>71.937111655000052</v>
      </c>
    </row>
    <row r="187" spans="1:7" ht="13.8" thickBot="1" x14ac:dyDescent="0.3">
      <c r="A187" s="9">
        <f t="shared" si="11"/>
        <v>184</v>
      </c>
      <c r="B187" s="5">
        <f t="shared" si="12"/>
        <v>184</v>
      </c>
      <c r="C187" s="10">
        <f t="shared" si="13"/>
        <v>51239</v>
      </c>
      <c r="D187" s="9">
        <f t="shared" si="10"/>
        <v>4</v>
      </c>
      <c r="E187" s="5" t="str">
        <f>IF(ISERROR(MATCH(D187,Simulador!$H$16:$H$17,0))=FALSE,"C",IF(ISERROR(MATCH(D187,Simulador!$H$18:$H$19,0))=FALSE,"D",""))</f>
        <v/>
      </c>
      <c r="F187" s="7">
        <f>IF(E187="C",0,IF(E187 ="D",ROUND(1/((1+Simulador!$Q$13)^A187),9) * 2,ROUND(1/((1+Simulador!$Q$13)^A187),9)))</f>
        <v>0.102458989</v>
      </c>
      <c r="G187" s="11">
        <f t="shared" si="14"/>
        <v>72.039570644000051</v>
      </c>
    </row>
    <row r="188" spans="1:7" ht="13.8" thickBot="1" x14ac:dyDescent="0.3">
      <c r="A188" s="9">
        <f t="shared" si="11"/>
        <v>185</v>
      </c>
      <c r="B188" s="5">
        <f t="shared" si="12"/>
        <v>185</v>
      </c>
      <c r="C188" s="10">
        <f t="shared" si="13"/>
        <v>51269</v>
      </c>
      <c r="D188" s="9">
        <f t="shared" si="10"/>
        <v>5</v>
      </c>
      <c r="E188" s="5" t="str">
        <f>IF(ISERROR(MATCH(D188,Simulador!$H$16:$H$17,0))=FALSE,"C",IF(ISERROR(MATCH(D188,Simulador!$H$18:$H$19,0))=FALSE,"D",""))</f>
        <v/>
      </c>
      <c r="F188" s="7">
        <f>IF(E188="C",0,IF(E188 ="D",ROUND(1/((1+Simulador!$Q$13)^A188),9) * 2,ROUND(1/((1+Simulador!$Q$13)^A188),9)))</f>
        <v>0.10119816099999999</v>
      </c>
      <c r="G188" s="11">
        <f t="shared" si="14"/>
        <v>72.14076880500005</v>
      </c>
    </row>
    <row r="189" spans="1:7" ht="13.8" thickBot="1" x14ac:dyDescent="0.3">
      <c r="A189" s="9">
        <f t="shared" si="11"/>
        <v>186</v>
      </c>
      <c r="B189" s="5">
        <f t="shared" si="12"/>
        <v>186</v>
      </c>
      <c r="C189" s="10">
        <f t="shared" si="13"/>
        <v>51300</v>
      </c>
      <c r="D189" s="9">
        <f t="shared" si="10"/>
        <v>6</v>
      </c>
      <c r="E189" s="5" t="str">
        <f>IF(ISERROR(MATCH(D189,Simulador!$H$16:$H$17,0))=FALSE,"C",IF(ISERROR(MATCH(D189,Simulador!$H$18:$H$19,0))=FALSE,"D",""))</f>
        <v/>
      </c>
      <c r="F189" s="7">
        <f>IF(E189="C",0,IF(E189 ="D",ROUND(1/((1+Simulador!$Q$13)^A189),9) * 2,ROUND(1/((1+Simulador!$Q$13)^A189),9)))</f>
        <v>9.9952848999999996E-2</v>
      </c>
      <c r="G189" s="11">
        <f t="shared" si="14"/>
        <v>72.240721654000055</v>
      </c>
    </row>
    <row r="190" spans="1:7" ht="13.8" thickBot="1" x14ac:dyDescent="0.3">
      <c r="A190" s="9">
        <f t="shared" si="11"/>
        <v>187</v>
      </c>
      <c r="B190" s="5">
        <f t="shared" si="12"/>
        <v>187</v>
      </c>
      <c r="C190" s="10">
        <f t="shared" si="13"/>
        <v>51330</v>
      </c>
      <c r="D190" s="9">
        <f t="shared" si="10"/>
        <v>7</v>
      </c>
      <c r="E190" s="5" t="str">
        <f>IF(ISERROR(MATCH(D190,Simulador!$H$16:$H$17,0))=FALSE,"C",IF(ISERROR(MATCH(D190,Simulador!$H$18:$H$19,0))=FALSE,"D",""))</f>
        <v/>
      </c>
      <c r="F190" s="7">
        <f>IF(E190="C",0,IF(E190 ="D",ROUND(1/((1+Simulador!$Q$13)^A190),9) * 2,ROUND(1/((1+Simulador!$Q$13)^A190),9)))</f>
        <v>9.8722860999999995E-2</v>
      </c>
      <c r="G190" s="11">
        <f t="shared" si="14"/>
        <v>72.339444515000054</v>
      </c>
    </row>
    <row r="191" spans="1:7" ht="13.8" thickBot="1" x14ac:dyDescent="0.3">
      <c r="A191" s="9">
        <f t="shared" si="11"/>
        <v>188</v>
      </c>
      <c r="B191" s="5">
        <f t="shared" si="12"/>
        <v>188</v>
      </c>
      <c r="C191" s="10">
        <f t="shared" si="13"/>
        <v>51361</v>
      </c>
      <c r="D191" s="9">
        <f t="shared" si="10"/>
        <v>8</v>
      </c>
      <c r="E191" s="5" t="str">
        <f>IF(ISERROR(MATCH(D191,Simulador!$H$16:$H$17,0))=FALSE,"C",IF(ISERROR(MATCH(D191,Simulador!$H$18:$H$19,0))=FALSE,"D",""))</f>
        <v/>
      </c>
      <c r="F191" s="7">
        <f>IF(E191="C",0,IF(E191 ="D",ROUND(1/((1+Simulador!$Q$13)^A191),9) * 2,ROUND(1/((1+Simulador!$Q$13)^A191),9)))</f>
        <v>9.7508007999999993E-2</v>
      </c>
      <c r="G191" s="11">
        <f t="shared" si="14"/>
        <v>72.436952523000059</v>
      </c>
    </row>
    <row r="192" spans="1:7" ht="13.8" thickBot="1" x14ac:dyDescent="0.3">
      <c r="A192" s="9">
        <f t="shared" si="11"/>
        <v>189</v>
      </c>
      <c r="B192" s="5">
        <f t="shared" si="12"/>
        <v>189</v>
      </c>
      <c r="C192" s="10">
        <f t="shared" si="13"/>
        <v>51392</v>
      </c>
      <c r="D192" s="9">
        <f t="shared" si="10"/>
        <v>9</v>
      </c>
      <c r="E192" s="5" t="str">
        <f>IF(ISERROR(MATCH(D192,Simulador!$H$16:$H$17,0))=FALSE,"C",IF(ISERROR(MATCH(D192,Simulador!$H$18:$H$19,0))=FALSE,"D",""))</f>
        <v/>
      </c>
      <c r="F192" s="7">
        <f>IF(E192="C",0,IF(E192 ="D",ROUND(1/((1+Simulador!$Q$13)^A192),9) * 2,ROUND(1/((1+Simulador!$Q$13)^A192),9)))</f>
        <v>9.6308106000000004E-2</v>
      </c>
      <c r="G192" s="11">
        <f t="shared" si="14"/>
        <v>72.533260629000054</v>
      </c>
    </row>
    <row r="193" spans="1:7" ht="13.8" thickBot="1" x14ac:dyDescent="0.3">
      <c r="A193" s="9">
        <f t="shared" si="11"/>
        <v>190</v>
      </c>
      <c r="B193" s="5">
        <f t="shared" si="12"/>
        <v>190</v>
      </c>
      <c r="C193" s="10">
        <f t="shared" si="13"/>
        <v>51422</v>
      </c>
      <c r="D193" s="9">
        <f t="shared" si="10"/>
        <v>10</v>
      </c>
      <c r="E193" s="5" t="str">
        <f>IF(ISERROR(MATCH(D193,Simulador!$H$16:$H$17,0))=FALSE,"C",IF(ISERROR(MATCH(D193,Simulador!$H$18:$H$19,0))=FALSE,"D",""))</f>
        <v/>
      </c>
      <c r="F193" s="7">
        <f>IF(E193="C",0,IF(E193 ="D",ROUND(1/((1+Simulador!$Q$13)^A193),9) * 2,ROUND(1/((1+Simulador!$Q$13)^A193),9)))</f>
        <v>9.5122969000000002E-2</v>
      </c>
      <c r="G193" s="11">
        <f t="shared" si="14"/>
        <v>72.628383598000056</v>
      </c>
    </row>
    <row r="194" spans="1:7" ht="13.8" thickBot="1" x14ac:dyDescent="0.3">
      <c r="A194" s="9">
        <f t="shared" si="11"/>
        <v>191</v>
      </c>
      <c r="B194" s="5">
        <f t="shared" si="12"/>
        <v>191</v>
      </c>
      <c r="C194" s="10">
        <f t="shared" si="13"/>
        <v>51453</v>
      </c>
      <c r="D194" s="9">
        <f t="shared" si="10"/>
        <v>11</v>
      </c>
      <c r="E194" s="5" t="str">
        <f>IF(ISERROR(MATCH(D194,Simulador!$H$16:$H$17,0))=FALSE,"C",IF(ISERROR(MATCH(D194,Simulador!$H$18:$H$19,0))=FALSE,"D",""))</f>
        <v/>
      </c>
      <c r="F194" s="7">
        <f>IF(E194="C",0,IF(E194 ="D",ROUND(1/((1+Simulador!$Q$13)^A194),9) * 2,ROUND(1/((1+Simulador!$Q$13)^A194),9)))</f>
        <v>9.3952415999999997E-2</v>
      </c>
      <c r="G194" s="11">
        <f t="shared" si="14"/>
        <v>72.722336014000049</v>
      </c>
    </row>
    <row r="195" spans="1:7" ht="13.8" thickBot="1" x14ac:dyDescent="0.3">
      <c r="A195" s="9">
        <f t="shared" si="11"/>
        <v>192</v>
      </c>
      <c r="B195" s="5">
        <f t="shared" si="12"/>
        <v>192</v>
      </c>
      <c r="C195" s="10">
        <f t="shared" si="13"/>
        <v>51483</v>
      </c>
      <c r="D195" s="9">
        <f t="shared" si="10"/>
        <v>12</v>
      </c>
      <c r="E195" s="5" t="str">
        <f>IF(ISERROR(MATCH(D195,Simulador!$H$16:$H$17,0))=FALSE,"C",IF(ISERROR(MATCH(D195,Simulador!$H$18:$H$19,0))=FALSE,"D",""))</f>
        <v/>
      </c>
      <c r="F195" s="7">
        <f>IF(E195="C",0,IF(E195 ="D",ROUND(1/((1+Simulador!$Q$13)^A195),9) * 2,ROUND(1/((1+Simulador!$Q$13)^A195),9)))</f>
        <v>9.2796267000000002E-2</v>
      </c>
      <c r="G195" s="11">
        <f t="shared" si="14"/>
        <v>72.815132281000047</v>
      </c>
    </row>
    <row r="196" spans="1:7" ht="13.8" thickBot="1" x14ac:dyDescent="0.3">
      <c r="A196" s="9">
        <f t="shared" si="11"/>
        <v>193</v>
      </c>
      <c r="B196" s="5">
        <f t="shared" si="12"/>
        <v>193</v>
      </c>
      <c r="C196" s="10">
        <f t="shared" si="13"/>
        <v>51514</v>
      </c>
      <c r="D196" s="9">
        <f t="shared" ref="D196:D259" si="15">MONTH(C196)</f>
        <v>1</v>
      </c>
      <c r="E196" s="5" t="str">
        <f>IF(ISERROR(MATCH(D196,Simulador!$H$16:$H$17,0))=FALSE,"C",IF(ISERROR(MATCH(D196,Simulador!$H$18:$H$19,0))=FALSE,"D",""))</f>
        <v/>
      </c>
      <c r="F196" s="7">
        <f>IF(E196="C",0,IF(E196 ="D",ROUND(1/((1+Simulador!$Q$13)^A196),9) * 2,ROUND(1/((1+Simulador!$Q$13)^A196),9)))</f>
        <v>9.1654344999999998E-2</v>
      </c>
      <c r="G196" s="11">
        <f t="shared" si="14"/>
        <v>72.906786626000041</v>
      </c>
    </row>
    <row r="197" spans="1:7" ht="13.8" thickBot="1" x14ac:dyDescent="0.3">
      <c r="A197" s="9">
        <f t="shared" ref="A197:A260" si="16">A196+1</f>
        <v>194</v>
      </c>
      <c r="B197" s="5">
        <f t="shared" ref="B197:B260" si="17">IF(E197&lt;&gt;"C",IF(ISERROR(1+B196)=TRUE,1,1+B196),IF(ISNUMBER(B196),B196,1))</f>
        <v>194</v>
      </c>
      <c r="C197" s="10">
        <f t="shared" ref="C197:C260" si="18">DATE(YEAR(C196) + 1/12,MONTH(C196)+1,DAY(C196))</f>
        <v>51545</v>
      </c>
      <c r="D197" s="9">
        <f t="shared" si="15"/>
        <v>2</v>
      </c>
      <c r="E197" s="5" t="str">
        <f>IF(ISERROR(MATCH(D197,Simulador!$H$16:$H$17,0))=FALSE,"C",IF(ISERROR(MATCH(D197,Simulador!$H$18:$H$19,0))=FALSE,"D",""))</f>
        <v/>
      </c>
      <c r="F197" s="7">
        <f>IF(E197="C",0,IF(E197 ="D",ROUND(1/((1+Simulador!$Q$13)^A197),9) * 2,ROUND(1/((1+Simulador!$Q$13)^A197),9)))</f>
        <v>9.0526475999999995E-2</v>
      </c>
      <c r="G197" s="11">
        <f t="shared" si="14"/>
        <v>72.997313102000035</v>
      </c>
    </row>
    <row r="198" spans="1:7" ht="13.8" thickBot="1" x14ac:dyDescent="0.3">
      <c r="A198" s="9">
        <f t="shared" si="16"/>
        <v>195</v>
      </c>
      <c r="B198" s="5">
        <f t="shared" si="17"/>
        <v>195</v>
      </c>
      <c r="C198" s="10">
        <f t="shared" si="18"/>
        <v>51573</v>
      </c>
      <c r="D198" s="9">
        <f t="shared" si="15"/>
        <v>3</v>
      </c>
      <c r="E198" s="5" t="str">
        <f>IF(ISERROR(MATCH(D198,Simulador!$H$16:$H$17,0))=FALSE,"C",IF(ISERROR(MATCH(D198,Simulador!$H$18:$H$19,0))=FALSE,"D",""))</f>
        <v/>
      </c>
      <c r="F198" s="7">
        <f>IF(E198="C",0,IF(E198 ="D",ROUND(1/((1+Simulador!$Q$13)^A198),9) * 2,ROUND(1/((1+Simulador!$Q$13)^A198),9)))</f>
        <v>8.9412485999999999E-2</v>
      </c>
      <c r="G198" s="11">
        <f t="shared" ref="G198:G261" si="19">G197+ROUND(F198,9)</f>
        <v>73.086725588000036</v>
      </c>
    </row>
    <row r="199" spans="1:7" ht="13.8" thickBot="1" x14ac:dyDescent="0.3">
      <c r="A199" s="9">
        <f t="shared" si="16"/>
        <v>196</v>
      </c>
      <c r="B199" s="5">
        <f t="shared" si="17"/>
        <v>196</v>
      </c>
      <c r="C199" s="10">
        <f t="shared" si="18"/>
        <v>51604</v>
      </c>
      <c r="D199" s="9">
        <f t="shared" si="15"/>
        <v>4</v>
      </c>
      <c r="E199" s="5" t="str">
        <f>IF(ISERROR(MATCH(D199,Simulador!$H$16:$H$17,0))=FALSE,"C",IF(ISERROR(MATCH(D199,Simulador!$H$18:$H$19,0))=FALSE,"D",""))</f>
        <v/>
      </c>
      <c r="F199" s="7">
        <f>IF(E199="C",0,IF(E199 ="D",ROUND(1/((1+Simulador!$Q$13)^A199),9) * 2,ROUND(1/((1+Simulador!$Q$13)^A199),9)))</f>
        <v>8.8312204000000005E-2</v>
      </c>
      <c r="G199" s="11">
        <f t="shared" si="19"/>
        <v>73.17503779200004</v>
      </c>
    </row>
    <row r="200" spans="1:7" ht="13.8" thickBot="1" x14ac:dyDescent="0.3">
      <c r="A200" s="9">
        <f t="shared" si="16"/>
        <v>197</v>
      </c>
      <c r="B200" s="5">
        <f t="shared" si="17"/>
        <v>197</v>
      </c>
      <c r="C200" s="10">
        <f t="shared" si="18"/>
        <v>51634</v>
      </c>
      <c r="D200" s="9">
        <f t="shared" si="15"/>
        <v>5</v>
      </c>
      <c r="E200" s="5" t="str">
        <f>IF(ISERROR(MATCH(D200,Simulador!$H$16:$H$17,0))=FALSE,"C",IF(ISERROR(MATCH(D200,Simulador!$H$18:$H$19,0))=FALSE,"D",""))</f>
        <v/>
      </c>
      <c r="F200" s="7">
        <f>IF(E200="C",0,IF(E200 ="D",ROUND(1/((1+Simulador!$Q$13)^A200),9) * 2,ROUND(1/((1+Simulador!$Q$13)^A200),9)))</f>
        <v>8.7225462000000004E-2</v>
      </c>
      <c r="G200" s="11">
        <f t="shared" si="19"/>
        <v>73.262263254000047</v>
      </c>
    </row>
    <row r="201" spans="1:7" ht="13.8" thickBot="1" x14ac:dyDescent="0.3">
      <c r="A201" s="9">
        <f t="shared" si="16"/>
        <v>198</v>
      </c>
      <c r="B201" s="5">
        <f t="shared" si="17"/>
        <v>198</v>
      </c>
      <c r="C201" s="10">
        <f t="shared" si="18"/>
        <v>51665</v>
      </c>
      <c r="D201" s="9">
        <f t="shared" si="15"/>
        <v>6</v>
      </c>
      <c r="E201" s="5" t="str">
        <f>IF(ISERROR(MATCH(D201,Simulador!$H$16:$H$17,0))=FALSE,"C",IF(ISERROR(MATCH(D201,Simulador!$H$18:$H$19,0))=FALSE,"D",""))</f>
        <v/>
      </c>
      <c r="F201" s="7">
        <f>IF(E201="C",0,IF(E201 ="D",ROUND(1/((1+Simulador!$Q$13)^A201),9) * 2,ROUND(1/((1+Simulador!$Q$13)^A201),9)))</f>
        <v>8.6152092999999999E-2</v>
      </c>
      <c r="G201" s="11">
        <f t="shared" si="19"/>
        <v>73.348415347000042</v>
      </c>
    </row>
    <row r="202" spans="1:7" ht="13.8" thickBot="1" x14ac:dyDescent="0.3">
      <c r="A202" s="9">
        <f t="shared" si="16"/>
        <v>199</v>
      </c>
      <c r="B202" s="5">
        <f t="shared" si="17"/>
        <v>199</v>
      </c>
      <c r="C202" s="10">
        <f t="shared" si="18"/>
        <v>51695</v>
      </c>
      <c r="D202" s="9">
        <f t="shared" si="15"/>
        <v>7</v>
      </c>
      <c r="E202" s="5" t="str">
        <f>IF(ISERROR(MATCH(D202,Simulador!$H$16:$H$17,0))=FALSE,"C",IF(ISERROR(MATCH(D202,Simulador!$H$18:$H$19,0))=FALSE,"D",""))</f>
        <v/>
      </c>
      <c r="F202" s="7">
        <f>IF(E202="C",0,IF(E202 ="D",ROUND(1/((1+Simulador!$Q$13)^A202),9) * 2,ROUND(1/((1+Simulador!$Q$13)^A202),9)))</f>
        <v>8.5091932999999995E-2</v>
      </c>
      <c r="G202" s="11">
        <f t="shared" si="19"/>
        <v>73.433507280000043</v>
      </c>
    </row>
    <row r="203" spans="1:7" ht="13.8" thickBot="1" x14ac:dyDescent="0.3">
      <c r="A203" s="9">
        <f t="shared" si="16"/>
        <v>200</v>
      </c>
      <c r="B203" s="5">
        <f t="shared" si="17"/>
        <v>200</v>
      </c>
      <c r="C203" s="10">
        <f t="shared" si="18"/>
        <v>51726</v>
      </c>
      <c r="D203" s="9">
        <f t="shared" si="15"/>
        <v>8</v>
      </c>
      <c r="E203" s="5" t="str">
        <f>IF(ISERROR(MATCH(D203,Simulador!$H$16:$H$17,0))=FALSE,"C",IF(ISERROR(MATCH(D203,Simulador!$H$18:$H$19,0))=FALSE,"D",""))</f>
        <v/>
      </c>
      <c r="F203" s="7">
        <f>IF(E203="C",0,IF(E203 ="D",ROUND(1/((1+Simulador!$Q$13)^A203),9) * 2,ROUND(1/((1+Simulador!$Q$13)^A203),9)))</f>
        <v>8.4044817999999993E-2</v>
      </c>
      <c r="G203" s="11">
        <f t="shared" si="19"/>
        <v>73.517552098000039</v>
      </c>
    </row>
    <row r="204" spans="1:7" ht="13.8" thickBot="1" x14ac:dyDescent="0.3">
      <c r="A204" s="9">
        <f t="shared" si="16"/>
        <v>201</v>
      </c>
      <c r="B204" s="5">
        <f t="shared" si="17"/>
        <v>201</v>
      </c>
      <c r="C204" s="10">
        <f t="shared" si="18"/>
        <v>51757</v>
      </c>
      <c r="D204" s="9">
        <f t="shared" si="15"/>
        <v>9</v>
      </c>
      <c r="E204" s="5" t="str">
        <f>IF(ISERROR(MATCH(D204,Simulador!$H$16:$H$17,0))=FALSE,"C",IF(ISERROR(MATCH(D204,Simulador!$H$18:$H$19,0))=FALSE,"D",""))</f>
        <v/>
      </c>
      <c r="F204" s="7">
        <f>IF(E204="C",0,IF(E204 ="D",ROUND(1/((1+Simulador!$Q$13)^A204),9) * 2,ROUND(1/((1+Simulador!$Q$13)^A204),9)))</f>
        <v>8.3010588999999996E-2</v>
      </c>
      <c r="G204" s="11">
        <f t="shared" si="19"/>
        <v>73.600562687000036</v>
      </c>
    </row>
    <row r="205" spans="1:7" ht="13.8" thickBot="1" x14ac:dyDescent="0.3">
      <c r="A205" s="9">
        <f t="shared" si="16"/>
        <v>202</v>
      </c>
      <c r="B205" s="5">
        <f t="shared" si="17"/>
        <v>202</v>
      </c>
      <c r="C205" s="10">
        <f t="shared" si="18"/>
        <v>51787</v>
      </c>
      <c r="D205" s="9">
        <f t="shared" si="15"/>
        <v>10</v>
      </c>
      <c r="E205" s="5" t="str">
        <f>IF(ISERROR(MATCH(D205,Simulador!$H$16:$H$17,0))=FALSE,"C",IF(ISERROR(MATCH(D205,Simulador!$H$18:$H$19,0))=FALSE,"D",""))</f>
        <v/>
      </c>
      <c r="F205" s="7">
        <f>IF(E205="C",0,IF(E205 ="D",ROUND(1/((1+Simulador!$Q$13)^A205),9) * 2,ROUND(1/((1+Simulador!$Q$13)^A205),9)))</f>
        <v>8.1989087000000002E-2</v>
      </c>
      <c r="G205" s="11">
        <f t="shared" si="19"/>
        <v>73.682551774000032</v>
      </c>
    </row>
    <row r="206" spans="1:7" ht="13.8" thickBot="1" x14ac:dyDescent="0.3">
      <c r="A206" s="9">
        <f t="shared" si="16"/>
        <v>203</v>
      </c>
      <c r="B206" s="5">
        <f t="shared" si="17"/>
        <v>203</v>
      </c>
      <c r="C206" s="10">
        <f t="shared" si="18"/>
        <v>51818</v>
      </c>
      <c r="D206" s="9">
        <f t="shared" si="15"/>
        <v>11</v>
      </c>
      <c r="E206" s="5" t="str">
        <f>IF(ISERROR(MATCH(D206,Simulador!$H$16:$H$17,0))=FALSE,"C",IF(ISERROR(MATCH(D206,Simulador!$H$18:$H$19,0))=FALSE,"D",""))</f>
        <v/>
      </c>
      <c r="F206" s="7">
        <f>IF(E206="C",0,IF(E206 ="D",ROUND(1/((1+Simulador!$Q$13)^A206),9) * 2,ROUND(1/((1+Simulador!$Q$13)^A206),9)))</f>
        <v>8.0980155999999998E-2</v>
      </c>
      <c r="G206" s="11">
        <f t="shared" si="19"/>
        <v>73.763531930000028</v>
      </c>
    </row>
    <row r="207" spans="1:7" ht="13.8" thickBot="1" x14ac:dyDescent="0.3">
      <c r="A207" s="9">
        <f t="shared" si="16"/>
        <v>204</v>
      </c>
      <c r="B207" s="5">
        <f t="shared" si="17"/>
        <v>204</v>
      </c>
      <c r="C207" s="10">
        <f t="shared" si="18"/>
        <v>51848</v>
      </c>
      <c r="D207" s="9">
        <f t="shared" si="15"/>
        <v>12</v>
      </c>
      <c r="E207" s="5" t="str">
        <f>IF(ISERROR(MATCH(D207,Simulador!$H$16:$H$17,0))=FALSE,"C",IF(ISERROR(MATCH(D207,Simulador!$H$18:$H$19,0))=FALSE,"D",""))</f>
        <v/>
      </c>
      <c r="F207" s="7">
        <f>IF(E207="C",0,IF(E207 ="D",ROUND(1/((1+Simulador!$Q$13)^A207),9) * 2,ROUND(1/((1+Simulador!$Q$13)^A207),9)))</f>
        <v>7.9983638999999995E-2</v>
      </c>
      <c r="G207" s="11">
        <f t="shared" si="19"/>
        <v>73.843515569000033</v>
      </c>
    </row>
    <row r="208" spans="1:7" ht="13.8" thickBot="1" x14ac:dyDescent="0.3">
      <c r="A208" s="9">
        <f t="shared" si="16"/>
        <v>205</v>
      </c>
      <c r="B208" s="5">
        <f t="shared" si="17"/>
        <v>205</v>
      </c>
      <c r="C208" s="10">
        <f t="shared" si="18"/>
        <v>51879</v>
      </c>
      <c r="D208" s="9">
        <f t="shared" si="15"/>
        <v>1</v>
      </c>
      <c r="E208" s="5" t="str">
        <f>IF(ISERROR(MATCH(D208,Simulador!$H$16:$H$17,0))=FALSE,"C",IF(ISERROR(MATCH(D208,Simulador!$H$18:$H$19,0))=FALSE,"D",""))</f>
        <v/>
      </c>
      <c r="F208" s="7">
        <f>IF(E208="C",0,IF(E208 ="D",ROUND(1/((1+Simulador!$Q$13)^A208),9) * 2,ROUND(1/((1+Simulador!$Q$13)^A208),9)))</f>
        <v>7.8999386000000005E-2</v>
      </c>
      <c r="G208" s="11">
        <f t="shared" si="19"/>
        <v>73.92251495500004</v>
      </c>
    </row>
    <row r="209" spans="1:7" ht="13.8" thickBot="1" x14ac:dyDescent="0.3">
      <c r="A209" s="9">
        <f t="shared" si="16"/>
        <v>206</v>
      </c>
      <c r="B209" s="5">
        <f t="shared" si="17"/>
        <v>206</v>
      </c>
      <c r="C209" s="10">
        <f t="shared" si="18"/>
        <v>51910</v>
      </c>
      <c r="D209" s="9">
        <f t="shared" si="15"/>
        <v>2</v>
      </c>
      <c r="E209" s="5" t="str">
        <f>IF(ISERROR(MATCH(D209,Simulador!$H$16:$H$17,0))=FALSE,"C",IF(ISERROR(MATCH(D209,Simulador!$H$18:$H$19,0))=FALSE,"D",""))</f>
        <v/>
      </c>
      <c r="F209" s="7">
        <f>IF(E209="C",0,IF(E209 ="D",ROUND(1/((1+Simulador!$Q$13)^A209),9) * 2,ROUND(1/((1+Simulador!$Q$13)^A209),9)))</f>
        <v>7.8027244999999995E-2</v>
      </c>
      <c r="G209" s="11">
        <f t="shared" si="19"/>
        <v>74.000542200000041</v>
      </c>
    </row>
    <row r="210" spans="1:7" ht="13.8" thickBot="1" x14ac:dyDescent="0.3">
      <c r="A210" s="9">
        <f t="shared" si="16"/>
        <v>207</v>
      </c>
      <c r="B210" s="5">
        <f t="shared" si="17"/>
        <v>207</v>
      </c>
      <c r="C210" s="10">
        <f t="shared" si="18"/>
        <v>51938</v>
      </c>
      <c r="D210" s="9">
        <f t="shared" si="15"/>
        <v>3</v>
      </c>
      <c r="E210" s="5" t="str">
        <f>IF(ISERROR(MATCH(D210,Simulador!$H$16:$H$17,0))=FALSE,"C",IF(ISERROR(MATCH(D210,Simulador!$H$18:$H$19,0))=FALSE,"D",""))</f>
        <v/>
      </c>
      <c r="F210" s="7">
        <f>IF(E210="C",0,IF(E210 ="D",ROUND(1/((1+Simulador!$Q$13)^A210),9) * 2,ROUND(1/((1+Simulador!$Q$13)^A210),9)))</f>
        <v>7.7067066000000004E-2</v>
      </c>
      <c r="G210" s="11">
        <f t="shared" si="19"/>
        <v>74.077609266000039</v>
      </c>
    </row>
    <row r="211" spans="1:7" ht="13.8" thickBot="1" x14ac:dyDescent="0.3">
      <c r="A211" s="9">
        <f t="shared" si="16"/>
        <v>208</v>
      </c>
      <c r="B211" s="5">
        <f t="shared" si="17"/>
        <v>208</v>
      </c>
      <c r="C211" s="10">
        <f t="shared" si="18"/>
        <v>51969</v>
      </c>
      <c r="D211" s="9">
        <f t="shared" si="15"/>
        <v>4</v>
      </c>
      <c r="E211" s="5" t="str">
        <f>IF(ISERROR(MATCH(D211,Simulador!$H$16:$H$17,0))=FALSE,"C",IF(ISERROR(MATCH(D211,Simulador!$H$18:$H$19,0))=FALSE,"D",""))</f>
        <v/>
      </c>
      <c r="F211" s="7">
        <f>IF(E211="C",0,IF(E211 ="D",ROUND(1/((1+Simulador!$Q$13)^A211),9) * 2,ROUND(1/((1+Simulador!$Q$13)^A211),9)))</f>
        <v>7.6118702999999996E-2</v>
      </c>
      <c r="G211" s="11">
        <f t="shared" si="19"/>
        <v>74.153727969000045</v>
      </c>
    </row>
    <row r="212" spans="1:7" ht="13.8" thickBot="1" x14ac:dyDescent="0.3">
      <c r="A212" s="9">
        <f t="shared" si="16"/>
        <v>209</v>
      </c>
      <c r="B212" s="5">
        <f t="shared" si="17"/>
        <v>209</v>
      </c>
      <c r="C212" s="10">
        <f t="shared" si="18"/>
        <v>51999</v>
      </c>
      <c r="D212" s="9">
        <f t="shared" si="15"/>
        <v>5</v>
      </c>
      <c r="E212" s="5" t="str">
        <f>IF(ISERROR(MATCH(D212,Simulador!$H$16:$H$17,0))=FALSE,"C",IF(ISERROR(MATCH(D212,Simulador!$H$18:$H$19,0))=FALSE,"D",""))</f>
        <v/>
      </c>
      <c r="F212" s="7">
        <f>IF(E212="C",0,IF(E212 ="D",ROUND(1/((1+Simulador!$Q$13)^A212),9) * 2,ROUND(1/((1+Simulador!$Q$13)^A212),9)))</f>
        <v>7.5182011000000007E-2</v>
      </c>
      <c r="G212" s="11">
        <f t="shared" si="19"/>
        <v>74.22890998000004</v>
      </c>
    </row>
    <row r="213" spans="1:7" ht="13.8" thickBot="1" x14ac:dyDescent="0.3">
      <c r="A213" s="9">
        <f t="shared" si="16"/>
        <v>210</v>
      </c>
      <c r="B213" s="5">
        <f t="shared" si="17"/>
        <v>210</v>
      </c>
      <c r="C213" s="10">
        <f t="shared" si="18"/>
        <v>52030</v>
      </c>
      <c r="D213" s="9">
        <f t="shared" si="15"/>
        <v>6</v>
      </c>
      <c r="E213" s="5" t="str">
        <f>IF(ISERROR(MATCH(D213,Simulador!$H$16:$H$17,0))=FALSE,"C",IF(ISERROR(MATCH(D213,Simulador!$H$18:$H$19,0))=FALSE,"D",""))</f>
        <v/>
      </c>
      <c r="F213" s="7">
        <f>IF(E213="C",0,IF(E213 ="D",ROUND(1/((1+Simulador!$Q$13)^A213),9) * 2,ROUND(1/((1+Simulador!$Q$13)^A213),9)))</f>
        <v>7.4256844000000002E-2</v>
      </c>
      <c r="G213" s="11">
        <f t="shared" si="19"/>
        <v>74.303166824000044</v>
      </c>
    </row>
    <row r="214" spans="1:7" ht="13.8" thickBot="1" x14ac:dyDescent="0.3">
      <c r="A214" s="9">
        <f t="shared" si="16"/>
        <v>211</v>
      </c>
      <c r="B214" s="5">
        <f t="shared" si="17"/>
        <v>211</v>
      </c>
      <c r="C214" s="10">
        <f t="shared" si="18"/>
        <v>52060</v>
      </c>
      <c r="D214" s="9">
        <f t="shared" si="15"/>
        <v>7</v>
      </c>
      <c r="E214" s="5" t="str">
        <f>IF(ISERROR(MATCH(D214,Simulador!$H$16:$H$17,0))=FALSE,"C",IF(ISERROR(MATCH(D214,Simulador!$H$18:$H$19,0))=FALSE,"D",""))</f>
        <v/>
      </c>
      <c r="F214" s="7">
        <f>IF(E214="C",0,IF(E214 ="D",ROUND(1/((1+Simulador!$Q$13)^A214),9) * 2,ROUND(1/((1+Simulador!$Q$13)^A214),9)))</f>
        <v>7.3343063E-2</v>
      </c>
      <c r="G214" s="11">
        <f t="shared" si="19"/>
        <v>74.37650988700004</v>
      </c>
    </row>
    <row r="215" spans="1:7" ht="13.8" thickBot="1" x14ac:dyDescent="0.3">
      <c r="A215" s="9">
        <f t="shared" si="16"/>
        <v>212</v>
      </c>
      <c r="B215" s="5">
        <f t="shared" si="17"/>
        <v>212</v>
      </c>
      <c r="C215" s="10">
        <f t="shared" si="18"/>
        <v>52091</v>
      </c>
      <c r="D215" s="9">
        <f t="shared" si="15"/>
        <v>8</v>
      </c>
      <c r="E215" s="5" t="str">
        <f>IF(ISERROR(MATCH(D215,Simulador!$H$16:$H$17,0))=FALSE,"C",IF(ISERROR(MATCH(D215,Simulador!$H$18:$H$19,0))=FALSE,"D",""))</f>
        <v/>
      </c>
      <c r="F215" s="7">
        <f>IF(E215="C",0,IF(E215 ="D",ROUND(1/((1+Simulador!$Q$13)^A215),9) * 2,ROUND(1/((1+Simulador!$Q$13)^A215),9)))</f>
        <v>7.2440527000000005E-2</v>
      </c>
      <c r="G215" s="11">
        <f t="shared" si="19"/>
        <v>74.448950414000038</v>
      </c>
    </row>
    <row r="216" spans="1:7" ht="13.8" thickBot="1" x14ac:dyDescent="0.3">
      <c r="A216" s="9">
        <f t="shared" si="16"/>
        <v>213</v>
      </c>
      <c r="B216" s="5">
        <f t="shared" si="17"/>
        <v>213</v>
      </c>
      <c r="C216" s="10">
        <f t="shared" si="18"/>
        <v>52122</v>
      </c>
      <c r="D216" s="9">
        <f t="shared" si="15"/>
        <v>9</v>
      </c>
      <c r="E216" s="5" t="str">
        <f>IF(ISERROR(MATCH(D216,Simulador!$H$16:$H$17,0))=FALSE,"C",IF(ISERROR(MATCH(D216,Simulador!$H$18:$H$19,0))=FALSE,"D",""))</f>
        <v/>
      </c>
      <c r="F216" s="7">
        <f>IF(E216="C",0,IF(E216 ="D",ROUND(1/((1+Simulador!$Q$13)^A216),9) * 2,ROUND(1/((1+Simulador!$Q$13)^A216),9)))</f>
        <v>7.1549097000000006E-2</v>
      </c>
      <c r="G216" s="11">
        <f t="shared" si="19"/>
        <v>74.52049951100004</v>
      </c>
    </row>
    <row r="217" spans="1:7" ht="13.8" thickBot="1" x14ac:dyDescent="0.3">
      <c r="A217" s="9">
        <f t="shared" si="16"/>
        <v>214</v>
      </c>
      <c r="B217" s="5">
        <f t="shared" si="17"/>
        <v>214</v>
      </c>
      <c r="C217" s="10">
        <f t="shared" si="18"/>
        <v>52152</v>
      </c>
      <c r="D217" s="9">
        <f t="shared" si="15"/>
        <v>10</v>
      </c>
      <c r="E217" s="5" t="str">
        <f>IF(ISERROR(MATCH(D217,Simulador!$H$16:$H$17,0))=FALSE,"C",IF(ISERROR(MATCH(D217,Simulador!$H$18:$H$19,0))=FALSE,"D",""))</f>
        <v/>
      </c>
      <c r="F217" s="7">
        <f>IF(E217="C",0,IF(E217 ="D",ROUND(1/((1+Simulador!$Q$13)^A217),9) * 2,ROUND(1/((1+Simulador!$Q$13)^A217),9)))</f>
        <v>7.0668636000000007E-2</v>
      </c>
      <c r="G217" s="11">
        <f t="shared" si="19"/>
        <v>74.591168147000033</v>
      </c>
    </row>
    <row r="218" spans="1:7" ht="13.8" thickBot="1" x14ac:dyDescent="0.3">
      <c r="A218" s="9">
        <f t="shared" si="16"/>
        <v>215</v>
      </c>
      <c r="B218" s="5">
        <f t="shared" si="17"/>
        <v>215</v>
      </c>
      <c r="C218" s="10">
        <f t="shared" si="18"/>
        <v>52183</v>
      </c>
      <c r="D218" s="9">
        <f t="shared" si="15"/>
        <v>11</v>
      </c>
      <c r="E218" s="5" t="str">
        <f>IF(ISERROR(MATCH(D218,Simulador!$H$16:$H$17,0))=FALSE,"C",IF(ISERROR(MATCH(D218,Simulador!$H$18:$H$19,0))=FALSE,"D",""))</f>
        <v/>
      </c>
      <c r="F218" s="7">
        <f>IF(E218="C",0,IF(E218 ="D",ROUND(1/((1+Simulador!$Q$13)^A218),9) * 2,ROUND(1/((1+Simulador!$Q$13)^A218),9)))</f>
        <v>6.9799009999999995E-2</v>
      </c>
      <c r="G218" s="11">
        <f t="shared" si="19"/>
        <v>74.66096715700003</v>
      </c>
    </row>
    <row r="219" spans="1:7" ht="13.8" thickBot="1" x14ac:dyDescent="0.3">
      <c r="A219" s="9">
        <f t="shared" si="16"/>
        <v>216</v>
      </c>
      <c r="B219" s="5">
        <f t="shared" si="17"/>
        <v>216</v>
      </c>
      <c r="C219" s="10">
        <f t="shared" si="18"/>
        <v>52213</v>
      </c>
      <c r="D219" s="9">
        <f t="shared" si="15"/>
        <v>12</v>
      </c>
      <c r="E219" s="5" t="str">
        <f>IF(ISERROR(MATCH(D219,Simulador!$H$16:$H$17,0))=FALSE,"C",IF(ISERROR(MATCH(D219,Simulador!$H$18:$H$19,0))=FALSE,"D",""))</f>
        <v/>
      </c>
      <c r="F219" s="7">
        <f>IF(E219="C",0,IF(E219 ="D",ROUND(1/((1+Simulador!$Q$13)^A219),9) * 2,ROUND(1/((1+Simulador!$Q$13)^A219),9)))</f>
        <v>6.8940085999999998E-2</v>
      </c>
      <c r="G219" s="11">
        <f t="shared" si="19"/>
        <v>74.729907243000028</v>
      </c>
    </row>
    <row r="220" spans="1:7" ht="13.8" thickBot="1" x14ac:dyDescent="0.3">
      <c r="A220" s="9">
        <f t="shared" si="16"/>
        <v>217</v>
      </c>
      <c r="B220" s="5">
        <f t="shared" si="17"/>
        <v>217</v>
      </c>
      <c r="C220" s="10">
        <f t="shared" si="18"/>
        <v>52244</v>
      </c>
      <c r="D220" s="9">
        <f t="shared" si="15"/>
        <v>1</v>
      </c>
      <c r="E220" s="5" t="str">
        <f>IF(ISERROR(MATCH(D220,Simulador!$H$16:$H$17,0))=FALSE,"C",IF(ISERROR(MATCH(D220,Simulador!$H$18:$H$19,0))=FALSE,"D",""))</f>
        <v/>
      </c>
      <c r="F220" s="7">
        <f>IF(E220="C",0,IF(E220 ="D",ROUND(1/((1+Simulador!$Q$13)^A220),9) * 2,ROUND(1/((1+Simulador!$Q$13)^A220),9)))</f>
        <v>6.8091731000000003E-2</v>
      </c>
      <c r="G220" s="11">
        <f t="shared" si="19"/>
        <v>74.797998974000024</v>
      </c>
    </row>
    <row r="221" spans="1:7" ht="13.8" thickBot="1" x14ac:dyDescent="0.3">
      <c r="A221" s="9">
        <f t="shared" si="16"/>
        <v>218</v>
      </c>
      <c r="B221" s="5">
        <f t="shared" si="17"/>
        <v>218</v>
      </c>
      <c r="C221" s="10">
        <f t="shared" si="18"/>
        <v>52275</v>
      </c>
      <c r="D221" s="9">
        <f t="shared" si="15"/>
        <v>2</v>
      </c>
      <c r="E221" s="5" t="str">
        <f>IF(ISERROR(MATCH(D221,Simulador!$H$16:$H$17,0))=FALSE,"C",IF(ISERROR(MATCH(D221,Simulador!$H$18:$H$19,0))=FALSE,"D",""))</f>
        <v/>
      </c>
      <c r="F221" s="7">
        <f>IF(E221="C",0,IF(E221 ="D",ROUND(1/((1+Simulador!$Q$13)^A221),9) * 2,ROUND(1/((1+Simulador!$Q$13)^A221),9)))</f>
        <v>6.7253814999999995E-2</v>
      </c>
      <c r="G221" s="11">
        <f t="shared" si="19"/>
        <v>74.865252789000024</v>
      </c>
    </row>
    <row r="222" spans="1:7" ht="13.8" thickBot="1" x14ac:dyDescent="0.3">
      <c r="A222" s="9">
        <f t="shared" si="16"/>
        <v>219</v>
      </c>
      <c r="B222" s="5">
        <f t="shared" si="17"/>
        <v>219</v>
      </c>
      <c r="C222" s="10">
        <f t="shared" si="18"/>
        <v>52303</v>
      </c>
      <c r="D222" s="9">
        <f t="shared" si="15"/>
        <v>3</v>
      </c>
      <c r="E222" s="5" t="str">
        <f>IF(ISERROR(MATCH(D222,Simulador!$H$16:$H$17,0))=FALSE,"C",IF(ISERROR(MATCH(D222,Simulador!$H$18:$H$19,0))=FALSE,"D",""))</f>
        <v/>
      </c>
      <c r="F222" s="7">
        <f>IF(E222="C",0,IF(E222 ="D",ROUND(1/((1+Simulador!$Q$13)^A222),9) * 2,ROUND(1/((1+Simulador!$Q$13)^A222),9)))</f>
        <v>6.6426210999999999E-2</v>
      </c>
      <c r="G222" s="11">
        <f t="shared" si="19"/>
        <v>74.931679000000031</v>
      </c>
    </row>
    <row r="223" spans="1:7" ht="13.8" thickBot="1" x14ac:dyDescent="0.3">
      <c r="A223" s="9">
        <f t="shared" si="16"/>
        <v>220</v>
      </c>
      <c r="B223" s="5">
        <f t="shared" si="17"/>
        <v>220</v>
      </c>
      <c r="C223" s="10">
        <f t="shared" si="18"/>
        <v>52334</v>
      </c>
      <c r="D223" s="9">
        <f t="shared" si="15"/>
        <v>4</v>
      </c>
      <c r="E223" s="5" t="str">
        <f>IF(ISERROR(MATCH(D223,Simulador!$H$16:$H$17,0))=FALSE,"C",IF(ISERROR(MATCH(D223,Simulador!$H$18:$H$19,0))=FALSE,"D",""))</f>
        <v/>
      </c>
      <c r="F223" s="7">
        <f>IF(E223="C",0,IF(E223 ="D",ROUND(1/((1+Simulador!$Q$13)^A223),9) * 2,ROUND(1/((1+Simulador!$Q$13)^A223),9)))</f>
        <v>6.5608791E-2</v>
      </c>
      <c r="G223" s="11">
        <f t="shared" si="19"/>
        <v>74.997287791000034</v>
      </c>
    </row>
    <row r="224" spans="1:7" ht="13.8" thickBot="1" x14ac:dyDescent="0.3">
      <c r="A224" s="9">
        <f t="shared" si="16"/>
        <v>221</v>
      </c>
      <c r="B224" s="5">
        <f t="shared" si="17"/>
        <v>221</v>
      </c>
      <c r="C224" s="10">
        <f t="shared" si="18"/>
        <v>52364</v>
      </c>
      <c r="D224" s="9">
        <f t="shared" si="15"/>
        <v>5</v>
      </c>
      <c r="E224" s="5" t="str">
        <f>IF(ISERROR(MATCH(D224,Simulador!$H$16:$H$17,0))=FALSE,"C",IF(ISERROR(MATCH(D224,Simulador!$H$18:$H$19,0))=FALSE,"D",""))</f>
        <v/>
      </c>
      <c r="F224" s="7">
        <f>IF(E224="C",0,IF(E224 ="D",ROUND(1/((1+Simulador!$Q$13)^A224),9) * 2,ROUND(1/((1+Simulador!$Q$13)^A224),9)))</f>
        <v>6.4801429999999993E-2</v>
      </c>
      <c r="G224" s="11">
        <f t="shared" si="19"/>
        <v>75.062089221000036</v>
      </c>
    </row>
    <row r="225" spans="1:7" ht="13.8" thickBot="1" x14ac:dyDescent="0.3">
      <c r="A225" s="9">
        <f t="shared" si="16"/>
        <v>222</v>
      </c>
      <c r="B225" s="5">
        <f t="shared" si="17"/>
        <v>222</v>
      </c>
      <c r="C225" s="10">
        <f t="shared" si="18"/>
        <v>52395</v>
      </c>
      <c r="D225" s="9">
        <f t="shared" si="15"/>
        <v>6</v>
      </c>
      <c r="E225" s="5" t="str">
        <f>IF(ISERROR(MATCH(D225,Simulador!$H$16:$H$17,0))=FALSE,"C",IF(ISERROR(MATCH(D225,Simulador!$H$18:$H$19,0))=FALSE,"D",""))</f>
        <v/>
      </c>
      <c r="F225" s="7">
        <f>IF(E225="C",0,IF(E225 ="D",ROUND(1/((1+Simulador!$Q$13)^A225),9) * 2,ROUND(1/((1+Simulador!$Q$13)^A225),9)))</f>
        <v>6.4004004000000003E-2</v>
      </c>
      <c r="G225" s="11">
        <f t="shared" si="19"/>
        <v>75.126093225000034</v>
      </c>
    </row>
    <row r="226" spans="1:7" ht="13.8" thickBot="1" x14ac:dyDescent="0.3">
      <c r="A226" s="9">
        <f t="shared" si="16"/>
        <v>223</v>
      </c>
      <c r="B226" s="5">
        <f t="shared" si="17"/>
        <v>223</v>
      </c>
      <c r="C226" s="10">
        <f t="shared" si="18"/>
        <v>52425</v>
      </c>
      <c r="D226" s="9">
        <f t="shared" si="15"/>
        <v>7</v>
      </c>
      <c r="E226" s="5" t="str">
        <f>IF(ISERROR(MATCH(D226,Simulador!$H$16:$H$17,0))=FALSE,"C",IF(ISERROR(MATCH(D226,Simulador!$H$18:$H$19,0))=FALSE,"D",""))</f>
        <v/>
      </c>
      <c r="F226" s="7">
        <f>IF(E226="C",0,IF(E226 ="D",ROUND(1/((1+Simulador!$Q$13)^A226),9) * 2,ROUND(1/((1+Simulador!$Q$13)^A226),9)))</f>
        <v>6.3216390999999997E-2</v>
      </c>
      <c r="G226" s="11">
        <f t="shared" si="19"/>
        <v>75.189309616000031</v>
      </c>
    </row>
    <row r="227" spans="1:7" ht="13.8" thickBot="1" x14ac:dyDescent="0.3">
      <c r="A227" s="9">
        <f t="shared" si="16"/>
        <v>224</v>
      </c>
      <c r="B227" s="5">
        <f t="shared" si="17"/>
        <v>224</v>
      </c>
      <c r="C227" s="10">
        <f t="shared" si="18"/>
        <v>52456</v>
      </c>
      <c r="D227" s="9">
        <f t="shared" si="15"/>
        <v>8</v>
      </c>
      <c r="E227" s="5" t="str">
        <f>IF(ISERROR(MATCH(D227,Simulador!$H$16:$H$17,0))=FALSE,"C",IF(ISERROR(MATCH(D227,Simulador!$H$18:$H$19,0))=FALSE,"D",""))</f>
        <v/>
      </c>
      <c r="F227" s="7">
        <f>IF(E227="C",0,IF(E227 ="D",ROUND(1/((1+Simulador!$Q$13)^A227),9) * 2,ROUND(1/((1+Simulador!$Q$13)^A227),9)))</f>
        <v>6.2438471000000002E-2</v>
      </c>
      <c r="G227" s="11">
        <f t="shared" si="19"/>
        <v>75.251748087000024</v>
      </c>
    </row>
    <row r="228" spans="1:7" ht="13.8" thickBot="1" x14ac:dyDescent="0.3">
      <c r="A228" s="9">
        <f t="shared" si="16"/>
        <v>225</v>
      </c>
      <c r="B228" s="5">
        <f t="shared" si="17"/>
        <v>225</v>
      </c>
      <c r="C228" s="10">
        <f t="shared" si="18"/>
        <v>52487</v>
      </c>
      <c r="D228" s="9">
        <f t="shared" si="15"/>
        <v>9</v>
      </c>
      <c r="E228" s="5" t="str">
        <f>IF(ISERROR(MATCH(D228,Simulador!$H$16:$H$17,0))=FALSE,"C",IF(ISERROR(MATCH(D228,Simulador!$H$18:$H$19,0))=FALSE,"D",""))</f>
        <v/>
      </c>
      <c r="F228" s="7">
        <f>IF(E228="C",0,IF(E228 ="D",ROUND(1/((1+Simulador!$Q$13)^A228),9) * 2,ROUND(1/((1+Simulador!$Q$13)^A228),9)))</f>
        <v>6.1670122000000001E-2</v>
      </c>
      <c r="G228" s="11">
        <f t="shared" si="19"/>
        <v>75.313418209000019</v>
      </c>
    </row>
    <row r="229" spans="1:7" ht="13.8" thickBot="1" x14ac:dyDescent="0.3">
      <c r="A229" s="9">
        <f t="shared" si="16"/>
        <v>226</v>
      </c>
      <c r="B229" s="5">
        <f t="shared" si="17"/>
        <v>226</v>
      </c>
      <c r="C229" s="10">
        <f t="shared" si="18"/>
        <v>52517</v>
      </c>
      <c r="D229" s="9">
        <f t="shared" si="15"/>
        <v>10</v>
      </c>
      <c r="E229" s="5" t="str">
        <f>IF(ISERROR(MATCH(D229,Simulador!$H$16:$H$17,0))=FALSE,"C",IF(ISERROR(MATCH(D229,Simulador!$H$18:$H$19,0))=FALSE,"D",""))</f>
        <v/>
      </c>
      <c r="F229" s="7">
        <f>IF(E229="C",0,IF(E229 ="D",ROUND(1/((1+Simulador!$Q$13)^A229),9) * 2,ROUND(1/((1+Simulador!$Q$13)^A229),9)))</f>
        <v>6.0911228999999997E-2</v>
      </c>
      <c r="G229" s="11">
        <f t="shared" si="19"/>
        <v>75.374329438000018</v>
      </c>
    </row>
    <row r="230" spans="1:7" ht="13.8" thickBot="1" x14ac:dyDescent="0.3">
      <c r="A230" s="9">
        <f t="shared" si="16"/>
        <v>227</v>
      </c>
      <c r="B230" s="5">
        <f t="shared" si="17"/>
        <v>227</v>
      </c>
      <c r="C230" s="10">
        <f t="shared" si="18"/>
        <v>52548</v>
      </c>
      <c r="D230" s="9">
        <f t="shared" si="15"/>
        <v>11</v>
      </c>
      <c r="E230" s="5" t="str">
        <f>IF(ISERROR(MATCH(D230,Simulador!$H$16:$H$17,0))=FALSE,"C",IF(ISERROR(MATCH(D230,Simulador!$H$18:$H$19,0))=FALSE,"D",""))</f>
        <v/>
      </c>
      <c r="F230" s="7">
        <f>IF(E230="C",0,IF(E230 ="D",ROUND(1/((1+Simulador!$Q$13)^A230),9) * 2,ROUND(1/((1+Simulador!$Q$13)^A230),9)))</f>
        <v>6.0161674999999998E-2</v>
      </c>
      <c r="G230" s="11">
        <f t="shared" si="19"/>
        <v>75.434491113000021</v>
      </c>
    </row>
    <row r="231" spans="1:7" ht="13.8" thickBot="1" x14ac:dyDescent="0.3">
      <c r="A231" s="9">
        <f t="shared" si="16"/>
        <v>228</v>
      </c>
      <c r="B231" s="5">
        <f t="shared" si="17"/>
        <v>228</v>
      </c>
      <c r="C231" s="10">
        <f t="shared" si="18"/>
        <v>52578</v>
      </c>
      <c r="D231" s="9">
        <f t="shared" si="15"/>
        <v>12</v>
      </c>
      <c r="E231" s="5" t="str">
        <f>IF(ISERROR(MATCH(D231,Simulador!$H$16:$H$17,0))=FALSE,"C",IF(ISERROR(MATCH(D231,Simulador!$H$18:$H$19,0))=FALSE,"D",""))</f>
        <v/>
      </c>
      <c r="F231" s="7">
        <f>IF(E231="C",0,IF(E231 ="D",ROUND(1/((1+Simulador!$Q$13)^A231),9) * 2,ROUND(1/((1+Simulador!$Q$13)^A231),9)))</f>
        <v>5.9421345E-2</v>
      </c>
      <c r="G231" s="11">
        <f t="shared" si="19"/>
        <v>75.493912458000025</v>
      </c>
    </row>
    <row r="232" spans="1:7" ht="13.8" thickBot="1" x14ac:dyDescent="0.3">
      <c r="A232" s="9">
        <f t="shared" si="16"/>
        <v>229</v>
      </c>
      <c r="B232" s="5">
        <f t="shared" si="17"/>
        <v>229</v>
      </c>
      <c r="C232" s="10">
        <f t="shared" si="18"/>
        <v>52609</v>
      </c>
      <c r="D232" s="9">
        <f t="shared" si="15"/>
        <v>1</v>
      </c>
      <c r="E232" s="5" t="str">
        <f>IF(ISERROR(MATCH(D232,Simulador!$H$16:$H$17,0))=FALSE,"C",IF(ISERROR(MATCH(D232,Simulador!$H$18:$H$19,0))=FALSE,"D",""))</f>
        <v/>
      </c>
      <c r="F232" s="7">
        <f>IF(E232="C",0,IF(E232 ="D",ROUND(1/((1+Simulador!$Q$13)^A232),9) * 2,ROUND(1/((1+Simulador!$Q$13)^A232),9)))</f>
        <v>5.8690124000000003E-2</v>
      </c>
      <c r="G232" s="11">
        <f t="shared" si="19"/>
        <v>75.55260258200002</v>
      </c>
    </row>
    <row r="233" spans="1:7" ht="13.8" thickBot="1" x14ac:dyDescent="0.3">
      <c r="A233" s="9">
        <f t="shared" si="16"/>
        <v>230</v>
      </c>
      <c r="B233" s="5">
        <f t="shared" si="17"/>
        <v>230</v>
      </c>
      <c r="C233" s="10">
        <f t="shared" si="18"/>
        <v>52640</v>
      </c>
      <c r="D233" s="9">
        <f t="shared" si="15"/>
        <v>2</v>
      </c>
      <c r="E233" s="5" t="str">
        <f>IF(ISERROR(MATCH(D233,Simulador!$H$16:$H$17,0))=FALSE,"C",IF(ISERROR(MATCH(D233,Simulador!$H$18:$H$19,0))=FALSE,"D",""))</f>
        <v/>
      </c>
      <c r="F233" s="7">
        <f>IF(E233="C",0,IF(E233 ="D",ROUND(1/((1+Simulador!$Q$13)^A233),9) * 2,ROUND(1/((1+Simulador!$Q$13)^A233),9)))</f>
        <v>5.7967902000000002E-2</v>
      </c>
      <c r="G233" s="11">
        <f t="shared" si="19"/>
        <v>75.610570484000021</v>
      </c>
    </row>
    <row r="234" spans="1:7" ht="13.8" thickBot="1" x14ac:dyDescent="0.3">
      <c r="A234" s="9">
        <f t="shared" si="16"/>
        <v>231</v>
      </c>
      <c r="B234" s="5">
        <f t="shared" si="17"/>
        <v>231</v>
      </c>
      <c r="C234" s="10">
        <f t="shared" si="18"/>
        <v>52669</v>
      </c>
      <c r="D234" s="9">
        <f t="shared" si="15"/>
        <v>3</v>
      </c>
      <c r="E234" s="5" t="str">
        <f>IF(ISERROR(MATCH(D234,Simulador!$H$16:$H$17,0))=FALSE,"C",IF(ISERROR(MATCH(D234,Simulador!$H$18:$H$19,0))=FALSE,"D",""))</f>
        <v/>
      </c>
      <c r="F234" s="7">
        <f>IF(E234="C",0,IF(E234 ="D",ROUND(1/((1+Simulador!$Q$13)^A234),9) * 2,ROUND(1/((1+Simulador!$Q$13)^A234),9)))</f>
        <v>5.7254567999999999E-2</v>
      </c>
      <c r="G234" s="11">
        <f t="shared" si="19"/>
        <v>75.667825052000026</v>
      </c>
    </row>
    <row r="235" spans="1:7" ht="13.8" thickBot="1" x14ac:dyDescent="0.3">
      <c r="A235" s="9">
        <f t="shared" si="16"/>
        <v>232</v>
      </c>
      <c r="B235" s="5">
        <f t="shared" si="17"/>
        <v>232</v>
      </c>
      <c r="C235" s="10">
        <f t="shared" si="18"/>
        <v>52700</v>
      </c>
      <c r="D235" s="9">
        <f t="shared" si="15"/>
        <v>4</v>
      </c>
      <c r="E235" s="5" t="str">
        <f>IF(ISERROR(MATCH(D235,Simulador!$H$16:$H$17,0))=FALSE,"C",IF(ISERROR(MATCH(D235,Simulador!$H$18:$H$19,0))=FALSE,"D",""))</f>
        <v/>
      </c>
      <c r="F235" s="7">
        <f>IF(E235="C",0,IF(E235 ="D",ROUND(1/((1+Simulador!$Q$13)^A235),9) * 2,ROUND(1/((1+Simulador!$Q$13)^A235),9)))</f>
        <v>5.6550010999999997E-2</v>
      </c>
      <c r="G235" s="11">
        <f t="shared" si="19"/>
        <v>75.724375063000025</v>
      </c>
    </row>
    <row r="236" spans="1:7" ht="13.8" thickBot="1" x14ac:dyDescent="0.3">
      <c r="A236" s="9">
        <f t="shared" si="16"/>
        <v>233</v>
      </c>
      <c r="B236" s="5">
        <f t="shared" si="17"/>
        <v>233</v>
      </c>
      <c r="C236" s="10">
        <f t="shared" si="18"/>
        <v>52730</v>
      </c>
      <c r="D236" s="9">
        <f t="shared" si="15"/>
        <v>5</v>
      </c>
      <c r="E236" s="5" t="str">
        <f>IF(ISERROR(MATCH(D236,Simulador!$H$16:$H$17,0))=FALSE,"C",IF(ISERROR(MATCH(D236,Simulador!$H$18:$H$19,0))=FALSE,"D",""))</f>
        <v/>
      </c>
      <c r="F236" s="7">
        <f>IF(E236="C",0,IF(E236 ="D",ROUND(1/((1+Simulador!$Q$13)^A236),9) * 2,ROUND(1/((1+Simulador!$Q$13)^A236),9)))</f>
        <v>5.5854123999999998E-2</v>
      </c>
      <c r="G236" s="11">
        <f t="shared" si="19"/>
        <v>75.780229187000032</v>
      </c>
    </row>
    <row r="237" spans="1:7" ht="13.8" thickBot="1" x14ac:dyDescent="0.3">
      <c r="A237" s="9">
        <f t="shared" si="16"/>
        <v>234</v>
      </c>
      <c r="B237" s="5">
        <f t="shared" si="17"/>
        <v>234</v>
      </c>
      <c r="C237" s="10">
        <f t="shared" si="18"/>
        <v>52761</v>
      </c>
      <c r="D237" s="9">
        <f t="shared" si="15"/>
        <v>6</v>
      </c>
      <c r="E237" s="5" t="str">
        <f>IF(ISERROR(MATCH(D237,Simulador!$H$16:$H$17,0))=FALSE,"C",IF(ISERROR(MATCH(D237,Simulador!$H$18:$H$19,0))=FALSE,"D",""))</f>
        <v/>
      </c>
      <c r="F237" s="7">
        <f>IF(E237="C",0,IF(E237 ="D",ROUND(1/((1+Simulador!$Q$13)^A237),9) * 2,ROUND(1/((1+Simulador!$Q$13)^A237),9)))</f>
        <v>5.5166801000000001E-2</v>
      </c>
      <c r="G237" s="11">
        <f t="shared" si="19"/>
        <v>75.83539598800003</v>
      </c>
    </row>
    <row r="238" spans="1:7" ht="13.8" thickBot="1" x14ac:dyDescent="0.3">
      <c r="A238" s="9">
        <f t="shared" si="16"/>
        <v>235</v>
      </c>
      <c r="B238" s="5">
        <f t="shared" si="17"/>
        <v>235</v>
      </c>
      <c r="C238" s="10">
        <f t="shared" si="18"/>
        <v>52791</v>
      </c>
      <c r="D238" s="9">
        <f t="shared" si="15"/>
        <v>7</v>
      </c>
      <c r="E238" s="5" t="str">
        <f>IF(ISERROR(MATCH(D238,Simulador!$H$16:$H$17,0))=FALSE,"C",IF(ISERROR(MATCH(D238,Simulador!$H$18:$H$19,0))=FALSE,"D",""))</f>
        <v/>
      </c>
      <c r="F238" s="7">
        <f>IF(E238="C",0,IF(E238 ="D",ROUND(1/((1+Simulador!$Q$13)^A238),9) * 2,ROUND(1/((1+Simulador!$Q$13)^A238),9)))</f>
        <v>5.4487936000000001E-2</v>
      </c>
      <c r="G238" s="11">
        <f t="shared" si="19"/>
        <v>75.889883924000031</v>
      </c>
    </row>
    <row r="239" spans="1:7" ht="13.8" thickBot="1" x14ac:dyDescent="0.3">
      <c r="A239" s="9">
        <f t="shared" si="16"/>
        <v>236</v>
      </c>
      <c r="B239" s="5">
        <f t="shared" si="17"/>
        <v>236</v>
      </c>
      <c r="C239" s="10">
        <f t="shared" si="18"/>
        <v>52822</v>
      </c>
      <c r="D239" s="9">
        <f t="shared" si="15"/>
        <v>8</v>
      </c>
      <c r="E239" s="5" t="str">
        <f>IF(ISERROR(MATCH(D239,Simulador!$H$16:$H$17,0))=FALSE,"C",IF(ISERROR(MATCH(D239,Simulador!$H$18:$H$19,0))=FALSE,"D",""))</f>
        <v/>
      </c>
      <c r="F239" s="7">
        <f>IF(E239="C",0,IF(E239 ="D",ROUND(1/((1+Simulador!$Q$13)^A239),9) * 2,ROUND(1/((1+Simulador!$Q$13)^A239),9)))</f>
        <v>5.3817425000000002E-2</v>
      </c>
      <c r="G239" s="11">
        <f t="shared" si="19"/>
        <v>75.943701349000037</v>
      </c>
    </row>
    <row r="240" spans="1:7" ht="13.8" thickBot="1" x14ac:dyDescent="0.3">
      <c r="A240" s="9">
        <f t="shared" si="16"/>
        <v>237</v>
      </c>
      <c r="B240" s="5">
        <f t="shared" si="17"/>
        <v>237</v>
      </c>
      <c r="C240" s="10">
        <f t="shared" si="18"/>
        <v>52853</v>
      </c>
      <c r="D240" s="9">
        <f t="shared" si="15"/>
        <v>9</v>
      </c>
      <c r="E240" s="5" t="str">
        <f>IF(ISERROR(MATCH(D240,Simulador!$H$16:$H$17,0))=FALSE,"C",IF(ISERROR(MATCH(D240,Simulador!$H$18:$H$19,0))=FALSE,"D",""))</f>
        <v/>
      </c>
      <c r="F240" s="7">
        <f>IF(E240="C",0,IF(E240 ="D",ROUND(1/((1+Simulador!$Q$13)^A240),9) * 2,ROUND(1/((1+Simulador!$Q$13)^A240),9)))</f>
        <v>5.3155164999999997E-2</v>
      </c>
      <c r="G240" s="11">
        <f t="shared" si="19"/>
        <v>75.996856514000044</v>
      </c>
    </row>
    <row r="241" spans="1:7" ht="13.8" thickBot="1" x14ac:dyDescent="0.3">
      <c r="A241" s="9">
        <f t="shared" si="16"/>
        <v>238</v>
      </c>
      <c r="B241" s="5">
        <f t="shared" si="17"/>
        <v>238</v>
      </c>
      <c r="C241" s="10">
        <f t="shared" si="18"/>
        <v>52883</v>
      </c>
      <c r="D241" s="9">
        <f t="shared" si="15"/>
        <v>10</v>
      </c>
      <c r="E241" s="5" t="str">
        <f>IF(ISERROR(MATCH(D241,Simulador!$H$16:$H$17,0))=FALSE,"C",IF(ISERROR(MATCH(D241,Simulador!$H$18:$H$19,0))=FALSE,"D",""))</f>
        <v/>
      </c>
      <c r="F241" s="7">
        <f>IF(E241="C",0,IF(E241 ="D",ROUND(1/((1+Simulador!$Q$13)^A241),9) * 2,ROUND(1/((1+Simulador!$Q$13)^A241),9)))</f>
        <v>5.2501053999999998E-2</v>
      </c>
      <c r="G241" s="11">
        <f t="shared" si="19"/>
        <v>76.049357568000048</v>
      </c>
    </row>
    <row r="242" spans="1:7" ht="13.8" thickBot="1" x14ac:dyDescent="0.3">
      <c r="A242" s="9">
        <f t="shared" si="16"/>
        <v>239</v>
      </c>
      <c r="B242" s="5">
        <f t="shared" si="17"/>
        <v>239</v>
      </c>
      <c r="C242" s="10">
        <f t="shared" si="18"/>
        <v>52914</v>
      </c>
      <c r="D242" s="9">
        <f t="shared" si="15"/>
        <v>11</v>
      </c>
      <c r="E242" s="5" t="str">
        <f>IF(ISERROR(MATCH(D242,Simulador!$H$16:$H$17,0))=FALSE,"C",IF(ISERROR(MATCH(D242,Simulador!$H$18:$H$19,0))=FALSE,"D",""))</f>
        <v/>
      </c>
      <c r="F242" s="7">
        <f>IF(E242="C",0,IF(E242 ="D",ROUND(1/((1+Simulador!$Q$13)^A242),9) * 2,ROUND(1/((1+Simulador!$Q$13)^A242),9)))</f>
        <v>5.1854993000000002E-2</v>
      </c>
      <c r="G242" s="11">
        <f t="shared" si="19"/>
        <v>76.101212561000054</v>
      </c>
    </row>
    <row r="243" spans="1:7" ht="13.8" thickBot="1" x14ac:dyDescent="0.3">
      <c r="A243" s="9">
        <f t="shared" si="16"/>
        <v>240</v>
      </c>
      <c r="B243" s="5">
        <f t="shared" si="17"/>
        <v>240</v>
      </c>
      <c r="C243" s="10">
        <f t="shared" si="18"/>
        <v>52944</v>
      </c>
      <c r="D243" s="9">
        <f t="shared" si="15"/>
        <v>12</v>
      </c>
      <c r="E243" s="5" t="str">
        <f>IF(ISERROR(MATCH(D243,Simulador!$H$16:$H$17,0))=FALSE,"C",IF(ISERROR(MATCH(D243,Simulador!$H$18:$H$19,0))=FALSE,"D",""))</f>
        <v/>
      </c>
      <c r="F243" s="7">
        <f>IF(E243="C",0,IF(E243 ="D",ROUND(1/((1+Simulador!$Q$13)^A243),9) * 2,ROUND(1/((1+Simulador!$Q$13)^A243),9)))</f>
        <v>5.1216881999999998E-2</v>
      </c>
      <c r="G243" s="11">
        <f t="shared" si="19"/>
        <v>76.152429443000059</v>
      </c>
    </row>
    <row r="244" spans="1:7" ht="13.8" thickBot="1" x14ac:dyDescent="0.3">
      <c r="A244" s="9">
        <f t="shared" si="16"/>
        <v>241</v>
      </c>
      <c r="B244" s="5">
        <f t="shared" si="17"/>
        <v>241</v>
      </c>
      <c r="C244" s="10">
        <f t="shared" si="18"/>
        <v>52975</v>
      </c>
      <c r="D244" s="9">
        <f t="shared" si="15"/>
        <v>1</v>
      </c>
      <c r="E244" s="5" t="str">
        <f>IF(ISERROR(MATCH(D244,Simulador!$H$16:$H$17,0))=FALSE,"C",IF(ISERROR(MATCH(D244,Simulador!$H$18:$H$19,0))=FALSE,"D",""))</f>
        <v/>
      </c>
      <c r="F244" s="7">
        <f>IF(E244="C",0,IF(E244 ="D",ROUND(1/((1+Simulador!$Q$13)^A244),9) * 2,ROUND(1/((1+Simulador!$Q$13)^A244),9)))</f>
        <v>5.0586622999999997E-2</v>
      </c>
      <c r="G244" s="11">
        <f t="shared" si="19"/>
        <v>76.20301606600006</v>
      </c>
    </row>
    <row r="245" spans="1:7" ht="13.8" thickBot="1" x14ac:dyDescent="0.3">
      <c r="A245" s="9">
        <f t="shared" si="16"/>
        <v>242</v>
      </c>
      <c r="B245" s="5">
        <f t="shared" si="17"/>
        <v>242</v>
      </c>
      <c r="C245" s="10">
        <f t="shared" si="18"/>
        <v>53006</v>
      </c>
      <c r="D245" s="9">
        <f t="shared" si="15"/>
        <v>2</v>
      </c>
      <c r="E245" s="5" t="str">
        <f>IF(ISERROR(MATCH(D245,Simulador!$H$16:$H$17,0))=FALSE,"C",IF(ISERROR(MATCH(D245,Simulador!$H$18:$H$19,0))=FALSE,"D",""))</f>
        <v/>
      </c>
      <c r="F245" s="7">
        <f>IF(E245="C",0,IF(E245 ="D",ROUND(1/((1+Simulador!$Q$13)^A245),9) * 2,ROUND(1/((1+Simulador!$Q$13)^A245),9)))</f>
        <v>4.9964120000000001E-2</v>
      </c>
      <c r="G245" s="11">
        <f t="shared" si="19"/>
        <v>76.252980186000059</v>
      </c>
    </row>
    <row r="246" spans="1:7" ht="13.8" thickBot="1" x14ac:dyDescent="0.3">
      <c r="A246" s="9">
        <f t="shared" si="16"/>
        <v>243</v>
      </c>
      <c r="B246" s="5">
        <f t="shared" si="17"/>
        <v>243</v>
      </c>
      <c r="C246" s="10">
        <f t="shared" si="18"/>
        <v>53034</v>
      </c>
      <c r="D246" s="9">
        <f t="shared" si="15"/>
        <v>3</v>
      </c>
      <c r="E246" s="5" t="str">
        <f>IF(ISERROR(MATCH(D246,Simulador!$H$16:$H$17,0))=FALSE,"C",IF(ISERROR(MATCH(D246,Simulador!$H$18:$H$19,0))=FALSE,"D",""))</f>
        <v/>
      </c>
      <c r="F246" s="7">
        <f>IF(E246="C",0,IF(E246 ="D",ROUND(1/((1+Simulador!$Q$13)^A246),9) * 2,ROUND(1/((1+Simulador!$Q$13)^A246),9)))</f>
        <v>4.9349276999999997E-2</v>
      </c>
      <c r="G246" s="11">
        <f t="shared" si="19"/>
        <v>76.302329463000063</v>
      </c>
    </row>
    <row r="247" spans="1:7" ht="13.8" thickBot="1" x14ac:dyDescent="0.3">
      <c r="A247" s="9">
        <f t="shared" si="16"/>
        <v>244</v>
      </c>
      <c r="B247" s="5">
        <f t="shared" si="17"/>
        <v>244</v>
      </c>
      <c r="C247" s="10">
        <f t="shared" si="18"/>
        <v>53065</v>
      </c>
      <c r="D247" s="9">
        <f t="shared" si="15"/>
        <v>4</v>
      </c>
      <c r="E247" s="5" t="str">
        <f>IF(ISERROR(MATCH(D247,Simulador!$H$16:$H$17,0))=FALSE,"C",IF(ISERROR(MATCH(D247,Simulador!$H$18:$H$19,0))=FALSE,"D",""))</f>
        <v/>
      </c>
      <c r="F247" s="7">
        <f>IF(E247="C",0,IF(E247 ="D",ROUND(1/((1+Simulador!$Q$13)^A247),9) * 2,ROUND(1/((1+Simulador!$Q$13)^A247),9)))</f>
        <v>4.8742001E-2</v>
      </c>
      <c r="G247" s="11">
        <f t="shared" si="19"/>
        <v>76.351071464000057</v>
      </c>
    </row>
    <row r="248" spans="1:7" ht="13.8" thickBot="1" x14ac:dyDescent="0.3">
      <c r="A248" s="9">
        <f t="shared" si="16"/>
        <v>245</v>
      </c>
      <c r="B248" s="5">
        <f t="shared" si="17"/>
        <v>245</v>
      </c>
      <c r="C248" s="10">
        <f t="shared" si="18"/>
        <v>53095</v>
      </c>
      <c r="D248" s="9">
        <f t="shared" si="15"/>
        <v>5</v>
      </c>
      <c r="E248" s="5" t="str">
        <f>IF(ISERROR(MATCH(D248,Simulador!$H$16:$H$17,0))=FALSE,"C",IF(ISERROR(MATCH(D248,Simulador!$H$18:$H$19,0))=FALSE,"D",""))</f>
        <v/>
      </c>
      <c r="F248" s="7">
        <f>IF(E248="C",0,IF(E248 ="D",ROUND(1/((1+Simulador!$Q$13)^A248),9) * 2,ROUND(1/((1+Simulador!$Q$13)^A248),9)))</f>
        <v>4.8142196999999998E-2</v>
      </c>
      <c r="G248" s="11">
        <f t="shared" si="19"/>
        <v>76.399213661000061</v>
      </c>
    </row>
    <row r="249" spans="1:7" ht="13.8" thickBot="1" x14ac:dyDescent="0.3">
      <c r="A249" s="9">
        <f t="shared" si="16"/>
        <v>246</v>
      </c>
      <c r="B249" s="5">
        <f t="shared" si="17"/>
        <v>246</v>
      </c>
      <c r="C249" s="10">
        <f t="shared" si="18"/>
        <v>53126</v>
      </c>
      <c r="D249" s="9">
        <f t="shared" si="15"/>
        <v>6</v>
      </c>
      <c r="E249" s="5" t="str">
        <f>IF(ISERROR(MATCH(D249,Simulador!$H$16:$H$17,0))=FALSE,"C",IF(ISERROR(MATCH(D249,Simulador!$H$18:$H$19,0))=FALSE,"D",""))</f>
        <v/>
      </c>
      <c r="F249" s="7">
        <f>IF(E249="C",0,IF(E249 ="D",ROUND(1/((1+Simulador!$Q$13)^A249),9) * 2,ROUND(1/((1+Simulador!$Q$13)^A249),9)))</f>
        <v>4.7549774000000003E-2</v>
      </c>
      <c r="G249" s="11">
        <f t="shared" si="19"/>
        <v>76.446763435000065</v>
      </c>
    </row>
    <row r="250" spans="1:7" ht="13.8" thickBot="1" x14ac:dyDescent="0.3">
      <c r="A250" s="9">
        <f t="shared" si="16"/>
        <v>247</v>
      </c>
      <c r="B250" s="5">
        <f t="shared" si="17"/>
        <v>247</v>
      </c>
      <c r="C250" s="10">
        <f t="shared" si="18"/>
        <v>53156</v>
      </c>
      <c r="D250" s="9">
        <f t="shared" si="15"/>
        <v>7</v>
      </c>
      <c r="E250" s="5" t="str">
        <f>IF(ISERROR(MATCH(D250,Simulador!$H$16:$H$17,0))=FALSE,"C",IF(ISERROR(MATCH(D250,Simulador!$H$18:$H$19,0))=FALSE,"D",""))</f>
        <v/>
      </c>
      <c r="F250" s="7">
        <f>IF(E250="C",0,IF(E250 ="D",ROUND(1/((1+Simulador!$Q$13)^A250),9) * 2,ROUND(1/((1+Simulador!$Q$13)^A250),9)))</f>
        <v>4.6964642000000001E-2</v>
      </c>
      <c r="G250" s="11">
        <f t="shared" si="19"/>
        <v>76.493728077000071</v>
      </c>
    </row>
    <row r="251" spans="1:7" ht="13.8" thickBot="1" x14ac:dyDescent="0.3">
      <c r="A251" s="9">
        <f t="shared" si="16"/>
        <v>248</v>
      </c>
      <c r="B251" s="5">
        <f t="shared" si="17"/>
        <v>248</v>
      </c>
      <c r="C251" s="10">
        <f t="shared" si="18"/>
        <v>53187</v>
      </c>
      <c r="D251" s="9">
        <f t="shared" si="15"/>
        <v>8</v>
      </c>
      <c r="E251" s="5" t="str">
        <f>IF(ISERROR(MATCH(D251,Simulador!$H$16:$H$17,0))=FALSE,"C",IF(ISERROR(MATCH(D251,Simulador!$H$18:$H$19,0))=FALSE,"D",""))</f>
        <v/>
      </c>
      <c r="F251" s="7">
        <f>IF(E251="C",0,IF(E251 ="D",ROUND(1/((1+Simulador!$Q$13)^A251),9) * 2,ROUND(1/((1+Simulador!$Q$13)^A251),9)))</f>
        <v>4.6386709999999998E-2</v>
      </c>
      <c r="G251" s="11">
        <f t="shared" si="19"/>
        <v>76.540114787000064</v>
      </c>
    </row>
    <row r="252" spans="1:7" ht="13.8" thickBot="1" x14ac:dyDescent="0.3">
      <c r="A252" s="9">
        <f t="shared" si="16"/>
        <v>249</v>
      </c>
      <c r="B252" s="5">
        <f t="shared" si="17"/>
        <v>249</v>
      </c>
      <c r="C252" s="10">
        <f t="shared" si="18"/>
        <v>53218</v>
      </c>
      <c r="D252" s="9">
        <f t="shared" si="15"/>
        <v>9</v>
      </c>
      <c r="E252" s="5" t="str">
        <f>IF(ISERROR(MATCH(D252,Simulador!$H$16:$H$17,0))=FALSE,"C",IF(ISERROR(MATCH(D252,Simulador!$H$18:$H$19,0))=FALSE,"D",""))</f>
        <v/>
      </c>
      <c r="F252" s="7">
        <f>IF(E252="C",0,IF(E252 ="D",ROUND(1/((1+Simulador!$Q$13)^A252),9) * 2,ROUND(1/((1+Simulador!$Q$13)^A252),9)))</f>
        <v>4.5815889999999998E-2</v>
      </c>
      <c r="G252" s="11">
        <f t="shared" si="19"/>
        <v>76.585930677000064</v>
      </c>
    </row>
    <row r="253" spans="1:7" ht="13.8" thickBot="1" x14ac:dyDescent="0.3">
      <c r="A253" s="9">
        <f t="shared" si="16"/>
        <v>250</v>
      </c>
      <c r="B253" s="5">
        <f t="shared" si="17"/>
        <v>250</v>
      </c>
      <c r="C253" s="10">
        <f t="shared" si="18"/>
        <v>53248</v>
      </c>
      <c r="D253" s="9">
        <f t="shared" si="15"/>
        <v>10</v>
      </c>
      <c r="E253" s="5" t="str">
        <f>IF(ISERROR(MATCH(D253,Simulador!$H$16:$H$17,0))=FALSE,"C",IF(ISERROR(MATCH(D253,Simulador!$H$18:$H$19,0))=FALSE,"D",""))</f>
        <v/>
      </c>
      <c r="F253" s="7">
        <f>IF(E253="C",0,IF(E253 ="D",ROUND(1/((1+Simulador!$Q$13)^A253),9) * 2,ROUND(1/((1+Simulador!$Q$13)^A253),9)))</f>
        <v>4.5252094E-2</v>
      </c>
      <c r="G253" s="11">
        <f t="shared" si="19"/>
        <v>76.63118277100007</v>
      </c>
    </row>
    <row r="254" spans="1:7" ht="13.8" thickBot="1" x14ac:dyDescent="0.3">
      <c r="A254" s="9">
        <f t="shared" si="16"/>
        <v>251</v>
      </c>
      <c r="B254" s="5">
        <f t="shared" si="17"/>
        <v>251</v>
      </c>
      <c r="C254" s="10">
        <f t="shared" si="18"/>
        <v>53279</v>
      </c>
      <c r="D254" s="9">
        <f t="shared" si="15"/>
        <v>11</v>
      </c>
      <c r="E254" s="5" t="str">
        <f>IF(ISERROR(MATCH(D254,Simulador!$H$16:$H$17,0))=FALSE,"C",IF(ISERROR(MATCH(D254,Simulador!$H$18:$H$19,0))=FALSE,"D",""))</f>
        <v/>
      </c>
      <c r="F254" s="7">
        <f>IF(E254="C",0,IF(E254 ="D",ROUND(1/((1+Simulador!$Q$13)^A254),9) * 2,ROUND(1/((1+Simulador!$Q$13)^A254),9)))</f>
        <v>4.4695235999999999E-2</v>
      </c>
      <c r="G254" s="11">
        <f t="shared" si="19"/>
        <v>76.675878007000065</v>
      </c>
    </row>
    <row r="255" spans="1:7" ht="13.8" thickBot="1" x14ac:dyDescent="0.3">
      <c r="A255" s="9">
        <f t="shared" si="16"/>
        <v>252</v>
      </c>
      <c r="B255" s="5">
        <f t="shared" si="17"/>
        <v>252</v>
      </c>
      <c r="C255" s="10">
        <f t="shared" si="18"/>
        <v>53309</v>
      </c>
      <c r="D255" s="9">
        <f t="shared" si="15"/>
        <v>12</v>
      </c>
      <c r="E255" s="5" t="str">
        <f>IF(ISERROR(MATCH(D255,Simulador!$H$16:$H$17,0))=FALSE,"C",IF(ISERROR(MATCH(D255,Simulador!$H$18:$H$19,0))=FALSE,"D",""))</f>
        <v/>
      </c>
      <c r="F255" s="7">
        <f>IF(E255="C",0,IF(E255 ="D",ROUND(1/((1+Simulador!$Q$13)^A255),9) * 2,ROUND(1/((1+Simulador!$Q$13)^A255),9)))</f>
        <v>4.4145230000000001E-2</v>
      </c>
      <c r="G255" s="11">
        <f t="shared" si="19"/>
        <v>76.720023237000063</v>
      </c>
    </row>
    <row r="256" spans="1:7" ht="13.8" thickBot="1" x14ac:dyDescent="0.3">
      <c r="A256" s="9">
        <f t="shared" si="16"/>
        <v>253</v>
      </c>
      <c r="B256" s="5">
        <f t="shared" si="17"/>
        <v>253</v>
      </c>
      <c r="C256" s="10">
        <f t="shared" si="18"/>
        <v>53340</v>
      </c>
      <c r="D256" s="9">
        <f t="shared" si="15"/>
        <v>1</v>
      </c>
      <c r="E256" s="5" t="str">
        <f>IF(ISERROR(MATCH(D256,Simulador!$H$16:$H$17,0))=FALSE,"C",IF(ISERROR(MATCH(D256,Simulador!$H$18:$H$19,0))=FALSE,"D",""))</f>
        <v/>
      </c>
      <c r="F256" s="7">
        <f>IF(E256="C",0,IF(E256 ="D",ROUND(1/((1+Simulador!$Q$13)^A256),9) * 2,ROUND(1/((1+Simulador!$Q$13)^A256),9)))</f>
        <v>4.3601992999999999E-2</v>
      </c>
      <c r="G256" s="11">
        <f t="shared" si="19"/>
        <v>76.763625230000059</v>
      </c>
    </row>
    <row r="257" spans="1:7" ht="13.8" thickBot="1" x14ac:dyDescent="0.3">
      <c r="A257" s="9">
        <f t="shared" si="16"/>
        <v>254</v>
      </c>
      <c r="B257" s="5">
        <f t="shared" si="17"/>
        <v>254</v>
      </c>
      <c r="C257" s="10">
        <f t="shared" si="18"/>
        <v>53371</v>
      </c>
      <c r="D257" s="9">
        <f t="shared" si="15"/>
        <v>2</v>
      </c>
      <c r="E257" s="5" t="str">
        <f>IF(ISERROR(MATCH(D257,Simulador!$H$16:$H$17,0))=FALSE,"C",IF(ISERROR(MATCH(D257,Simulador!$H$18:$H$19,0))=FALSE,"D",""))</f>
        <v/>
      </c>
      <c r="F257" s="7">
        <f>IF(E257="C",0,IF(E257 ="D",ROUND(1/((1+Simulador!$Q$13)^A257),9) * 2,ROUND(1/((1+Simulador!$Q$13)^A257),9)))</f>
        <v>4.3065441000000003E-2</v>
      </c>
      <c r="G257" s="11">
        <f t="shared" si="19"/>
        <v>76.806690671000055</v>
      </c>
    </row>
    <row r="258" spans="1:7" ht="13.8" thickBot="1" x14ac:dyDescent="0.3">
      <c r="A258" s="9">
        <f t="shared" si="16"/>
        <v>255</v>
      </c>
      <c r="B258" s="5">
        <f t="shared" si="17"/>
        <v>255</v>
      </c>
      <c r="C258" s="10">
        <f t="shared" si="18"/>
        <v>53399</v>
      </c>
      <c r="D258" s="9">
        <f t="shared" si="15"/>
        <v>3</v>
      </c>
      <c r="E258" s="5" t="str">
        <f>IF(ISERROR(MATCH(D258,Simulador!$H$16:$H$17,0))=FALSE,"C",IF(ISERROR(MATCH(D258,Simulador!$H$18:$H$19,0))=FALSE,"D",""))</f>
        <v/>
      </c>
      <c r="F258" s="7">
        <f>IF(E258="C",0,IF(E258 ="D",ROUND(1/((1+Simulador!$Q$13)^A258),9) * 2,ROUND(1/((1+Simulador!$Q$13)^A258),9)))</f>
        <v>4.2535491000000002E-2</v>
      </c>
      <c r="G258" s="11">
        <f t="shared" si="19"/>
        <v>76.849226162000051</v>
      </c>
    </row>
    <row r="259" spans="1:7" ht="13.8" thickBot="1" x14ac:dyDescent="0.3">
      <c r="A259" s="9">
        <f t="shared" si="16"/>
        <v>256</v>
      </c>
      <c r="B259" s="5">
        <f t="shared" si="17"/>
        <v>256</v>
      </c>
      <c r="C259" s="10">
        <f t="shared" si="18"/>
        <v>53430</v>
      </c>
      <c r="D259" s="9">
        <f t="shared" si="15"/>
        <v>4</v>
      </c>
      <c r="E259" s="5" t="str">
        <f>IF(ISERROR(MATCH(D259,Simulador!$H$16:$H$17,0))=FALSE,"C",IF(ISERROR(MATCH(D259,Simulador!$H$18:$H$19,0))=FALSE,"D",""))</f>
        <v/>
      </c>
      <c r="F259" s="7">
        <f>IF(E259="C",0,IF(E259 ="D",ROUND(1/((1+Simulador!$Q$13)^A259),9) * 2,ROUND(1/((1+Simulador!$Q$13)^A259),9)))</f>
        <v>4.2012063000000002E-2</v>
      </c>
      <c r="G259" s="11">
        <f t="shared" si="19"/>
        <v>76.891238225000052</v>
      </c>
    </row>
    <row r="260" spans="1:7" ht="13.8" thickBot="1" x14ac:dyDescent="0.3">
      <c r="A260" s="9">
        <f t="shared" si="16"/>
        <v>257</v>
      </c>
      <c r="B260" s="5">
        <f t="shared" si="17"/>
        <v>257</v>
      </c>
      <c r="C260" s="10">
        <f t="shared" si="18"/>
        <v>53460</v>
      </c>
      <c r="D260" s="9">
        <f t="shared" ref="D260:D323" si="20">MONTH(C260)</f>
        <v>5</v>
      </c>
      <c r="E260" s="5" t="str">
        <f>IF(ISERROR(MATCH(D260,Simulador!$H$16:$H$17,0))=FALSE,"C",IF(ISERROR(MATCH(D260,Simulador!$H$18:$H$19,0))=FALSE,"D",""))</f>
        <v/>
      </c>
      <c r="F260" s="7">
        <f>IF(E260="C",0,IF(E260 ="D",ROUND(1/((1+Simulador!$Q$13)^A260),9) * 2,ROUND(1/((1+Simulador!$Q$13)^A260),9)))</f>
        <v>4.1495075999999999E-2</v>
      </c>
      <c r="G260" s="11">
        <f t="shared" si="19"/>
        <v>76.932733301000056</v>
      </c>
    </row>
    <row r="261" spans="1:7" ht="13.8" thickBot="1" x14ac:dyDescent="0.3">
      <c r="A261" s="9">
        <f t="shared" ref="A261:A324" si="21">A260+1</f>
        <v>258</v>
      </c>
      <c r="B261" s="5">
        <f t="shared" ref="B261:B324" si="22">IF(E261&lt;&gt;"C",IF(ISERROR(1+B260)=TRUE,1,1+B260),IF(ISNUMBER(B260),B260,1))</f>
        <v>258</v>
      </c>
      <c r="C261" s="10">
        <f t="shared" ref="C261:C324" si="23">DATE(YEAR(C260) + 1/12,MONTH(C260)+1,DAY(C260))</f>
        <v>53491</v>
      </c>
      <c r="D261" s="9">
        <f t="shared" si="20"/>
        <v>6</v>
      </c>
      <c r="E261" s="5" t="str">
        <f>IF(ISERROR(MATCH(D261,Simulador!$H$16:$H$17,0))=FALSE,"C",IF(ISERROR(MATCH(D261,Simulador!$H$18:$H$19,0))=FALSE,"D",""))</f>
        <v/>
      </c>
      <c r="F261" s="7">
        <f>IF(E261="C",0,IF(E261 ="D",ROUND(1/((1+Simulador!$Q$13)^A261),9) * 2,ROUND(1/((1+Simulador!$Q$13)^A261),9)))</f>
        <v>4.0984449999999999E-2</v>
      </c>
      <c r="G261" s="11">
        <f t="shared" si="19"/>
        <v>76.973717751000052</v>
      </c>
    </row>
    <row r="262" spans="1:7" ht="13.8" thickBot="1" x14ac:dyDescent="0.3">
      <c r="A262" s="9">
        <f t="shared" si="21"/>
        <v>259</v>
      </c>
      <c r="B262" s="5">
        <f t="shared" si="22"/>
        <v>259</v>
      </c>
      <c r="C262" s="10">
        <f t="shared" si="23"/>
        <v>53521</v>
      </c>
      <c r="D262" s="9">
        <f t="shared" si="20"/>
        <v>7</v>
      </c>
      <c r="E262" s="5" t="str">
        <f>IF(ISERROR(MATCH(D262,Simulador!$H$16:$H$17,0))=FALSE,"C",IF(ISERROR(MATCH(D262,Simulador!$H$18:$H$19,0))=FALSE,"D",""))</f>
        <v/>
      </c>
      <c r="F262" s="7">
        <f>IF(E262="C",0,IF(E262 ="D",ROUND(1/((1+Simulador!$Q$13)^A262),9) * 2,ROUND(1/((1+Simulador!$Q$13)^A262),9)))</f>
        <v>4.0480109E-2</v>
      </c>
      <c r="G262" s="11">
        <f t="shared" ref="G262:G325" si="24">G261+ROUND(F262,9)</f>
        <v>77.014197860000053</v>
      </c>
    </row>
    <row r="263" spans="1:7" ht="13.8" thickBot="1" x14ac:dyDescent="0.3">
      <c r="A263" s="9">
        <f t="shared" si="21"/>
        <v>260</v>
      </c>
      <c r="B263" s="5">
        <f t="shared" si="22"/>
        <v>260</v>
      </c>
      <c r="C263" s="10">
        <f t="shared" si="23"/>
        <v>53552</v>
      </c>
      <c r="D263" s="9">
        <f t="shared" si="20"/>
        <v>8</v>
      </c>
      <c r="E263" s="5" t="str">
        <f>IF(ISERROR(MATCH(D263,Simulador!$H$16:$H$17,0))=FALSE,"C",IF(ISERROR(MATCH(D263,Simulador!$H$18:$H$19,0))=FALSE,"D",""))</f>
        <v/>
      </c>
      <c r="F263" s="7">
        <f>IF(E263="C",0,IF(E263 ="D",ROUND(1/((1+Simulador!$Q$13)^A263),9) * 2,ROUND(1/((1+Simulador!$Q$13)^A263),9)))</f>
        <v>3.9981972999999997E-2</v>
      </c>
      <c r="G263" s="11">
        <f t="shared" si="24"/>
        <v>77.054179833000049</v>
      </c>
    </row>
    <row r="264" spans="1:7" ht="13.8" thickBot="1" x14ac:dyDescent="0.3">
      <c r="A264" s="9">
        <f t="shared" si="21"/>
        <v>261</v>
      </c>
      <c r="B264" s="5">
        <f t="shared" si="22"/>
        <v>261</v>
      </c>
      <c r="C264" s="10">
        <f t="shared" si="23"/>
        <v>53583</v>
      </c>
      <c r="D264" s="9">
        <f t="shared" si="20"/>
        <v>9</v>
      </c>
      <c r="E264" s="5" t="str">
        <f>IF(ISERROR(MATCH(D264,Simulador!$H$16:$H$17,0))=FALSE,"C",IF(ISERROR(MATCH(D264,Simulador!$H$18:$H$19,0))=FALSE,"D",""))</f>
        <v/>
      </c>
      <c r="F264" s="7">
        <f>IF(E264="C",0,IF(E264 ="D",ROUND(1/((1+Simulador!$Q$13)^A264),9) * 2,ROUND(1/((1+Simulador!$Q$13)^A264),9)))</f>
        <v>3.9489968E-2</v>
      </c>
      <c r="G264" s="11">
        <f t="shared" si="24"/>
        <v>77.093669801000047</v>
      </c>
    </row>
    <row r="265" spans="1:7" ht="13.8" thickBot="1" x14ac:dyDescent="0.3">
      <c r="A265" s="9">
        <f t="shared" si="21"/>
        <v>262</v>
      </c>
      <c r="B265" s="5">
        <f t="shared" si="22"/>
        <v>262</v>
      </c>
      <c r="C265" s="10">
        <f t="shared" si="23"/>
        <v>53613</v>
      </c>
      <c r="D265" s="9">
        <f t="shared" si="20"/>
        <v>10</v>
      </c>
      <c r="E265" s="5" t="str">
        <f>IF(ISERROR(MATCH(D265,Simulador!$H$16:$H$17,0))=FALSE,"C",IF(ISERROR(MATCH(D265,Simulador!$H$18:$H$19,0))=FALSE,"D",""))</f>
        <v/>
      </c>
      <c r="F265" s="7">
        <f>IF(E265="C",0,IF(E265 ="D",ROUND(1/((1+Simulador!$Q$13)^A265),9) * 2,ROUND(1/((1+Simulador!$Q$13)^A265),9)))</f>
        <v>3.9004017000000002E-2</v>
      </c>
      <c r="G265" s="11">
        <f t="shared" si="24"/>
        <v>77.132673818000043</v>
      </c>
    </row>
    <row r="266" spans="1:7" ht="13.8" thickBot="1" x14ac:dyDescent="0.3">
      <c r="A266" s="9">
        <f t="shared" si="21"/>
        <v>263</v>
      </c>
      <c r="B266" s="5">
        <f t="shared" si="22"/>
        <v>263</v>
      </c>
      <c r="C266" s="10">
        <f t="shared" si="23"/>
        <v>53644</v>
      </c>
      <c r="D266" s="9">
        <f t="shared" si="20"/>
        <v>11</v>
      </c>
      <c r="E266" s="5" t="str">
        <f>IF(ISERROR(MATCH(D266,Simulador!$H$16:$H$17,0))=FALSE,"C",IF(ISERROR(MATCH(D266,Simulador!$H$18:$H$19,0))=FALSE,"D",""))</f>
        <v/>
      </c>
      <c r="F266" s="7">
        <f>IF(E266="C",0,IF(E266 ="D",ROUND(1/((1+Simulador!$Q$13)^A266),9) * 2,ROUND(1/((1+Simulador!$Q$13)^A266),9)))</f>
        <v>3.8524045999999999E-2</v>
      </c>
      <c r="G266" s="11">
        <f t="shared" si="24"/>
        <v>77.17119786400005</v>
      </c>
    </row>
    <row r="267" spans="1:7" ht="13.8" thickBot="1" x14ac:dyDescent="0.3">
      <c r="A267" s="9">
        <f t="shared" si="21"/>
        <v>264</v>
      </c>
      <c r="B267" s="5">
        <f t="shared" si="22"/>
        <v>264</v>
      </c>
      <c r="C267" s="10">
        <f t="shared" si="23"/>
        <v>53674</v>
      </c>
      <c r="D267" s="9">
        <f t="shared" si="20"/>
        <v>12</v>
      </c>
      <c r="E267" s="5" t="str">
        <f>IF(ISERROR(MATCH(D267,Simulador!$H$16:$H$17,0))=FALSE,"C",IF(ISERROR(MATCH(D267,Simulador!$H$18:$H$19,0))=FALSE,"D",""))</f>
        <v/>
      </c>
      <c r="F267" s="7">
        <f>IF(E267="C",0,IF(E267 ="D",ROUND(1/((1+Simulador!$Q$13)^A267),9) * 2,ROUND(1/((1+Simulador!$Q$13)^A267),9)))</f>
        <v>3.8049980999999997E-2</v>
      </c>
      <c r="G267" s="11">
        <f t="shared" si="24"/>
        <v>77.20924784500005</v>
      </c>
    </row>
    <row r="268" spans="1:7" ht="13.8" thickBot="1" x14ac:dyDescent="0.3">
      <c r="A268" s="9">
        <f t="shared" si="21"/>
        <v>265</v>
      </c>
      <c r="B268" s="5">
        <f t="shared" si="22"/>
        <v>265</v>
      </c>
      <c r="C268" s="10">
        <f t="shared" si="23"/>
        <v>53705</v>
      </c>
      <c r="D268" s="9">
        <f t="shared" si="20"/>
        <v>1</v>
      </c>
      <c r="E268" s="5" t="str">
        <f>IF(ISERROR(MATCH(D268,Simulador!$H$16:$H$17,0))=FALSE,"C",IF(ISERROR(MATCH(D268,Simulador!$H$18:$H$19,0))=FALSE,"D",""))</f>
        <v/>
      </c>
      <c r="F268" s="7">
        <f>IF(E268="C",0,IF(E268 ="D",ROUND(1/((1+Simulador!$Q$13)^A268),9) * 2,ROUND(1/((1+Simulador!$Q$13)^A268),9)))</f>
        <v>3.7581749999999997E-2</v>
      </c>
      <c r="G268" s="11">
        <f t="shared" si="24"/>
        <v>77.246829595000051</v>
      </c>
    </row>
    <row r="269" spans="1:7" ht="13.8" thickBot="1" x14ac:dyDescent="0.3">
      <c r="A269" s="9">
        <f t="shared" si="21"/>
        <v>266</v>
      </c>
      <c r="B269" s="5">
        <f t="shared" si="22"/>
        <v>266</v>
      </c>
      <c r="C269" s="10">
        <f t="shared" si="23"/>
        <v>53736</v>
      </c>
      <c r="D269" s="9">
        <f t="shared" si="20"/>
        <v>2</v>
      </c>
      <c r="E269" s="5" t="str">
        <f>IF(ISERROR(MATCH(D269,Simulador!$H$16:$H$17,0))=FALSE,"C",IF(ISERROR(MATCH(D269,Simulador!$H$18:$H$19,0))=FALSE,"D",""))</f>
        <v/>
      </c>
      <c r="F269" s="7">
        <f>IF(E269="C",0,IF(E269 ="D",ROUND(1/((1+Simulador!$Q$13)^A269),9) * 2,ROUND(1/((1+Simulador!$Q$13)^A269),9)))</f>
        <v>3.7119280999999997E-2</v>
      </c>
      <c r="G269" s="11">
        <f t="shared" si="24"/>
        <v>77.283948876000053</v>
      </c>
    </row>
    <row r="270" spans="1:7" ht="13.8" thickBot="1" x14ac:dyDescent="0.3">
      <c r="A270" s="9">
        <f t="shared" si="21"/>
        <v>267</v>
      </c>
      <c r="B270" s="5">
        <f t="shared" si="22"/>
        <v>267</v>
      </c>
      <c r="C270" s="10">
        <f t="shared" si="23"/>
        <v>53764</v>
      </c>
      <c r="D270" s="9">
        <f t="shared" si="20"/>
        <v>3</v>
      </c>
      <c r="E270" s="5" t="str">
        <f>IF(ISERROR(MATCH(D270,Simulador!$H$16:$H$17,0))=FALSE,"C",IF(ISERROR(MATCH(D270,Simulador!$H$18:$H$19,0))=FALSE,"D",""))</f>
        <v/>
      </c>
      <c r="F270" s="7">
        <f>IF(E270="C",0,IF(E270 ="D",ROUND(1/((1+Simulador!$Q$13)^A270),9) * 2,ROUND(1/((1+Simulador!$Q$13)^A270),9)))</f>
        <v>3.6662502999999999E-2</v>
      </c>
      <c r="G270" s="11">
        <f t="shared" si="24"/>
        <v>77.320611379000056</v>
      </c>
    </row>
    <row r="271" spans="1:7" ht="13.8" thickBot="1" x14ac:dyDescent="0.3">
      <c r="A271" s="9">
        <f t="shared" si="21"/>
        <v>268</v>
      </c>
      <c r="B271" s="5">
        <f t="shared" si="22"/>
        <v>268</v>
      </c>
      <c r="C271" s="10">
        <f t="shared" si="23"/>
        <v>53795</v>
      </c>
      <c r="D271" s="9">
        <f t="shared" si="20"/>
        <v>4</v>
      </c>
      <c r="E271" s="5" t="str">
        <f>IF(ISERROR(MATCH(D271,Simulador!$H$16:$H$17,0))=FALSE,"C",IF(ISERROR(MATCH(D271,Simulador!$H$18:$H$19,0))=FALSE,"D",""))</f>
        <v/>
      </c>
      <c r="F271" s="7">
        <f>IF(E271="C",0,IF(E271 ="D",ROUND(1/((1+Simulador!$Q$13)^A271),9) * 2,ROUND(1/((1+Simulador!$Q$13)^A271),9)))</f>
        <v>3.6211345999999998E-2</v>
      </c>
      <c r="G271" s="11">
        <f t="shared" si="24"/>
        <v>77.356822725000058</v>
      </c>
    </row>
    <row r="272" spans="1:7" ht="13.8" thickBot="1" x14ac:dyDescent="0.3">
      <c r="A272" s="9">
        <f t="shared" si="21"/>
        <v>269</v>
      </c>
      <c r="B272" s="5">
        <f t="shared" si="22"/>
        <v>269</v>
      </c>
      <c r="C272" s="10">
        <f t="shared" si="23"/>
        <v>53825</v>
      </c>
      <c r="D272" s="9">
        <f t="shared" si="20"/>
        <v>5</v>
      </c>
      <c r="E272" s="5" t="str">
        <f>IF(ISERROR(MATCH(D272,Simulador!$H$16:$H$17,0))=FALSE,"C",IF(ISERROR(MATCH(D272,Simulador!$H$18:$H$19,0))=FALSE,"D",""))</f>
        <v/>
      </c>
      <c r="F272" s="7">
        <f>IF(E272="C",0,IF(E272 ="D",ROUND(1/((1+Simulador!$Q$13)^A272),9) * 2,ROUND(1/((1+Simulador!$Q$13)^A272),9)))</f>
        <v>3.5765739999999997E-2</v>
      </c>
      <c r="G272" s="11">
        <f t="shared" si="24"/>
        <v>77.39258846500006</v>
      </c>
    </row>
    <row r="273" spans="1:7" ht="13.8" thickBot="1" x14ac:dyDescent="0.3">
      <c r="A273" s="9">
        <f t="shared" si="21"/>
        <v>270</v>
      </c>
      <c r="B273" s="5">
        <f t="shared" si="22"/>
        <v>270</v>
      </c>
      <c r="C273" s="10">
        <f t="shared" si="23"/>
        <v>53856</v>
      </c>
      <c r="D273" s="9">
        <f t="shared" si="20"/>
        <v>6</v>
      </c>
      <c r="E273" s="5" t="str">
        <f>IF(ISERROR(MATCH(D273,Simulador!$H$16:$H$17,0))=FALSE,"C",IF(ISERROR(MATCH(D273,Simulador!$H$18:$H$19,0))=FALSE,"D",""))</f>
        <v/>
      </c>
      <c r="F273" s="7">
        <f>IF(E273="C",0,IF(E273 ="D",ROUND(1/((1+Simulador!$Q$13)^A273),9) * 2,ROUND(1/((1+Simulador!$Q$13)^A273),9)))</f>
        <v>3.5325618000000003E-2</v>
      </c>
      <c r="G273" s="11">
        <f t="shared" si="24"/>
        <v>77.427914083000061</v>
      </c>
    </row>
    <row r="274" spans="1:7" ht="13.8" thickBot="1" x14ac:dyDescent="0.3">
      <c r="A274" s="9">
        <f t="shared" si="21"/>
        <v>271</v>
      </c>
      <c r="B274" s="5">
        <f t="shared" si="22"/>
        <v>271</v>
      </c>
      <c r="C274" s="10">
        <f t="shared" si="23"/>
        <v>53886</v>
      </c>
      <c r="D274" s="9">
        <f t="shared" si="20"/>
        <v>7</v>
      </c>
      <c r="E274" s="5" t="str">
        <f>IF(ISERROR(MATCH(D274,Simulador!$H$16:$H$17,0))=FALSE,"C",IF(ISERROR(MATCH(D274,Simulador!$H$18:$H$19,0))=FALSE,"D",""))</f>
        <v/>
      </c>
      <c r="F274" s="7">
        <f>IF(E274="C",0,IF(E274 ="D",ROUND(1/((1+Simulador!$Q$13)^A274),9) * 2,ROUND(1/((1+Simulador!$Q$13)^A274),9)))</f>
        <v>3.4890913000000003E-2</v>
      </c>
      <c r="G274" s="11">
        <f t="shared" si="24"/>
        <v>77.46280499600006</v>
      </c>
    </row>
    <row r="275" spans="1:7" ht="13.8" thickBot="1" x14ac:dyDescent="0.3">
      <c r="A275" s="9">
        <f t="shared" si="21"/>
        <v>272</v>
      </c>
      <c r="B275" s="5">
        <f t="shared" si="22"/>
        <v>272</v>
      </c>
      <c r="C275" s="10">
        <f t="shared" si="23"/>
        <v>53917</v>
      </c>
      <c r="D275" s="9">
        <f t="shared" si="20"/>
        <v>8</v>
      </c>
      <c r="E275" s="5" t="str">
        <f>IF(ISERROR(MATCH(D275,Simulador!$H$16:$H$17,0))=FALSE,"C",IF(ISERROR(MATCH(D275,Simulador!$H$18:$H$19,0))=FALSE,"D",""))</f>
        <v/>
      </c>
      <c r="F275" s="7">
        <f>IF(E275="C",0,IF(E275 ="D",ROUND(1/((1+Simulador!$Q$13)^A275),9) * 2,ROUND(1/((1+Simulador!$Q$13)^A275),9)))</f>
        <v>3.4461555999999997E-2</v>
      </c>
      <c r="G275" s="11">
        <f t="shared" si="24"/>
        <v>77.497266552000056</v>
      </c>
    </row>
    <row r="276" spans="1:7" ht="13.8" thickBot="1" x14ac:dyDescent="0.3">
      <c r="A276" s="9">
        <f t="shared" si="21"/>
        <v>273</v>
      </c>
      <c r="B276" s="5">
        <f t="shared" si="22"/>
        <v>273</v>
      </c>
      <c r="C276" s="10">
        <f t="shared" si="23"/>
        <v>53948</v>
      </c>
      <c r="D276" s="9">
        <f t="shared" si="20"/>
        <v>9</v>
      </c>
      <c r="E276" s="5" t="str">
        <f>IF(ISERROR(MATCH(D276,Simulador!$H$16:$H$17,0))=FALSE,"C",IF(ISERROR(MATCH(D276,Simulador!$H$18:$H$19,0))=FALSE,"D",""))</f>
        <v/>
      </c>
      <c r="F276" s="7">
        <f>IF(E276="C",0,IF(E276 ="D",ROUND(1/((1+Simulador!$Q$13)^A276),9) * 2,ROUND(1/((1+Simulador!$Q$13)^A276),9)))</f>
        <v>3.4037483E-2</v>
      </c>
      <c r="G276" s="11">
        <f t="shared" si="24"/>
        <v>77.531304035000062</v>
      </c>
    </row>
    <row r="277" spans="1:7" ht="13.8" thickBot="1" x14ac:dyDescent="0.3">
      <c r="A277" s="9">
        <f t="shared" si="21"/>
        <v>274</v>
      </c>
      <c r="B277" s="5">
        <f t="shared" si="22"/>
        <v>274</v>
      </c>
      <c r="C277" s="10">
        <f t="shared" si="23"/>
        <v>53978</v>
      </c>
      <c r="D277" s="9">
        <f t="shared" si="20"/>
        <v>10</v>
      </c>
      <c r="E277" s="5" t="str">
        <f>IF(ISERROR(MATCH(D277,Simulador!$H$16:$H$17,0))=FALSE,"C",IF(ISERROR(MATCH(D277,Simulador!$H$18:$H$19,0))=FALSE,"D",""))</f>
        <v/>
      </c>
      <c r="F277" s="7">
        <f>IF(E277="C",0,IF(E277 ="D",ROUND(1/((1+Simulador!$Q$13)^A277),9) * 2,ROUND(1/((1+Simulador!$Q$13)^A277),9)))</f>
        <v>3.3618627999999998E-2</v>
      </c>
      <c r="G277" s="11">
        <f t="shared" si="24"/>
        <v>77.564922663000061</v>
      </c>
    </row>
    <row r="278" spans="1:7" ht="13.8" thickBot="1" x14ac:dyDescent="0.3">
      <c r="A278" s="9">
        <f t="shared" si="21"/>
        <v>275</v>
      </c>
      <c r="B278" s="5">
        <f t="shared" si="22"/>
        <v>275</v>
      </c>
      <c r="C278" s="10">
        <f t="shared" si="23"/>
        <v>54009</v>
      </c>
      <c r="D278" s="9">
        <f t="shared" si="20"/>
        <v>11</v>
      </c>
      <c r="E278" s="5" t="str">
        <f>IF(ISERROR(MATCH(D278,Simulador!$H$16:$H$17,0))=FALSE,"C",IF(ISERROR(MATCH(D278,Simulador!$H$18:$H$19,0))=FALSE,"D",""))</f>
        <v/>
      </c>
      <c r="F278" s="7">
        <f>IF(E278="C",0,IF(E278 ="D",ROUND(1/((1+Simulador!$Q$13)^A278),9) * 2,ROUND(1/((1+Simulador!$Q$13)^A278),9)))</f>
        <v>3.3204928000000002E-2</v>
      </c>
      <c r="G278" s="11">
        <f t="shared" si="24"/>
        <v>77.598127591000065</v>
      </c>
    </row>
    <row r="279" spans="1:7" ht="13.8" thickBot="1" x14ac:dyDescent="0.3">
      <c r="A279" s="9">
        <f t="shared" si="21"/>
        <v>276</v>
      </c>
      <c r="B279" s="5">
        <f t="shared" si="22"/>
        <v>276</v>
      </c>
      <c r="C279" s="10">
        <f t="shared" si="23"/>
        <v>54039</v>
      </c>
      <c r="D279" s="9">
        <f t="shared" si="20"/>
        <v>12</v>
      </c>
      <c r="E279" s="5" t="str">
        <f>IF(ISERROR(MATCH(D279,Simulador!$H$16:$H$17,0))=FALSE,"C",IF(ISERROR(MATCH(D279,Simulador!$H$18:$H$19,0))=FALSE,"D",""))</f>
        <v/>
      </c>
      <c r="F279" s="7">
        <f>IF(E279="C",0,IF(E279 ="D",ROUND(1/((1+Simulador!$Q$13)^A279),9) * 2,ROUND(1/((1+Simulador!$Q$13)^A279),9)))</f>
        <v>3.2796318999999997E-2</v>
      </c>
      <c r="G279" s="11">
        <f t="shared" si="24"/>
        <v>77.630923910000064</v>
      </c>
    </row>
    <row r="280" spans="1:7" ht="13.8" thickBot="1" x14ac:dyDescent="0.3">
      <c r="A280" s="9">
        <f t="shared" si="21"/>
        <v>277</v>
      </c>
      <c r="B280" s="5">
        <f t="shared" si="22"/>
        <v>277</v>
      </c>
      <c r="C280" s="10">
        <f t="shared" si="23"/>
        <v>54070</v>
      </c>
      <c r="D280" s="9">
        <f t="shared" si="20"/>
        <v>1</v>
      </c>
      <c r="E280" s="5" t="str">
        <f>IF(ISERROR(MATCH(D280,Simulador!$H$16:$H$17,0))=FALSE,"C",IF(ISERROR(MATCH(D280,Simulador!$H$18:$H$19,0))=FALSE,"D",""))</f>
        <v/>
      </c>
      <c r="F280" s="7">
        <f>IF(E280="C",0,IF(E280 ="D",ROUND(1/((1+Simulador!$Q$13)^A280),9) * 2,ROUND(1/((1+Simulador!$Q$13)^A280),9)))</f>
        <v>3.2392737999999997E-2</v>
      </c>
      <c r="G280" s="11">
        <f t="shared" si="24"/>
        <v>77.663316648000063</v>
      </c>
    </row>
    <row r="281" spans="1:7" ht="13.8" thickBot="1" x14ac:dyDescent="0.3">
      <c r="A281" s="9">
        <f t="shared" si="21"/>
        <v>278</v>
      </c>
      <c r="B281" s="5">
        <f t="shared" si="22"/>
        <v>278</v>
      </c>
      <c r="C281" s="10">
        <f t="shared" si="23"/>
        <v>54101</v>
      </c>
      <c r="D281" s="9">
        <f t="shared" si="20"/>
        <v>2</v>
      </c>
      <c r="E281" s="5" t="str">
        <f>IF(ISERROR(MATCH(D281,Simulador!$H$16:$H$17,0))=FALSE,"C",IF(ISERROR(MATCH(D281,Simulador!$H$18:$H$19,0))=FALSE,"D",""))</f>
        <v/>
      </c>
      <c r="F281" s="7">
        <f>IF(E281="C",0,IF(E281 ="D",ROUND(1/((1+Simulador!$Q$13)^A281),9) * 2,ROUND(1/((1+Simulador!$Q$13)^A281),9)))</f>
        <v>3.1994122999999999E-2</v>
      </c>
      <c r="G281" s="11">
        <f t="shared" si="24"/>
        <v>77.695310771000067</v>
      </c>
    </row>
    <row r="282" spans="1:7" ht="13.8" thickBot="1" x14ac:dyDescent="0.3">
      <c r="A282" s="9">
        <f t="shared" si="21"/>
        <v>279</v>
      </c>
      <c r="B282" s="5">
        <f t="shared" si="22"/>
        <v>279</v>
      </c>
      <c r="C282" s="10">
        <f t="shared" si="23"/>
        <v>54130</v>
      </c>
      <c r="D282" s="9">
        <f t="shared" si="20"/>
        <v>3</v>
      </c>
      <c r="E282" s="5" t="str">
        <f>IF(ISERROR(MATCH(D282,Simulador!$H$16:$H$17,0))=FALSE,"C",IF(ISERROR(MATCH(D282,Simulador!$H$18:$H$19,0))=FALSE,"D",""))</f>
        <v/>
      </c>
      <c r="F282" s="7">
        <f>IF(E282="C",0,IF(E282 ="D",ROUND(1/((1+Simulador!$Q$13)^A282),9) * 2,ROUND(1/((1+Simulador!$Q$13)^A282),9)))</f>
        <v>3.1600413000000001E-2</v>
      </c>
      <c r="G282" s="11">
        <f t="shared" si="24"/>
        <v>77.726911184000073</v>
      </c>
    </row>
    <row r="283" spans="1:7" ht="13.8" thickBot="1" x14ac:dyDescent="0.3">
      <c r="A283" s="9">
        <f t="shared" si="21"/>
        <v>280</v>
      </c>
      <c r="B283" s="5">
        <f t="shared" si="22"/>
        <v>280</v>
      </c>
      <c r="C283" s="10">
        <f t="shared" si="23"/>
        <v>54161</v>
      </c>
      <c r="D283" s="9">
        <f t="shared" si="20"/>
        <v>4</v>
      </c>
      <c r="E283" s="5" t="str">
        <f>IF(ISERROR(MATCH(D283,Simulador!$H$16:$H$17,0))=FALSE,"C",IF(ISERROR(MATCH(D283,Simulador!$H$18:$H$19,0))=FALSE,"D",""))</f>
        <v/>
      </c>
      <c r="F283" s="7">
        <f>IF(E283="C",0,IF(E283 ="D",ROUND(1/((1+Simulador!$Q$13)^A283),9) * 2,ROUND(1/((1+Simulador!$Q$13)^A283),9)))</f>
        <v>3.1211549000000002E-2</v>
      </c>
      <c r="G283" s="11">
        <f t="shared" si="24"/>
        <v>77.758122733000079</v>
      </c>
    </row>
    <row r="284" spans="1:7" ht="13.8" thickBot="1" x14ac:dyDescent="0.3">
      <c r="A284" s="9">
        <f t="shared" si="21"/>
        <v>281</v>
      </c>
      <c r="B284" s="5">
        <f t="shared" si="22"/>
        <v>281</v>
      </c>
      <c r="C284" s="10">
        <f t="shared" si="23"/>
        <v>54191</v>
      </c>
      <c r="D284" s="9">
        <f t="shared" si="20"/>
        <v>5</v>
      </c>
      <c r="E284" s="5" t="str">
        <f>IF(ISERROR(MATCH(D284,Simulador!$H$16:$H$17,0))=FALSE,"C",IF(ISERROR(MATCH(D284,Simulador!$H$18:$H$19,0))=FALSE,"D",""))</f>
        <v/>
      </c>
      <c r="F284" s="7">
        <f>IF(E284="C",0,IF(E284 ="D",ROUND(1/((1+Simulador!$Q$13)^A284),9) * 2,ROUND(1/((1+Simulador!$Q$13)^A284),9)))</f>
        <v>3.0827469E-2</v>
      </c>
      <c r="G284" s="11">
        <f t="shared" si="24"/>
        <v>77.78895020200008</v>
      </c>
    </row>
    <row r="285" spans="1:7" ht="13.8" thickBot="1" x14ac:dyDescent="0.3">
      <c r="A285" s="9">
        <f t="shared" si="21"/>
        <v>282</v>
      </c>
      <c r="B285" s="5">
        <f t="shared" si="22"/>
        <v>282</v>
      </c>
      <c r="C285" s="10">
        <f t="shared" si="23"/>
        <v>54222</v>
      </c>
      <c r="D285" s="9">
        <f t="shared" si="20"/>
        <v>6</v>
      </c>
      <c r="E285" s="5" t="str">
        <f>IF(ISERROR(MATCH(D285,Simulador!$H$16:$H$17,0))=FALSE,"C",IF(ISERROR(MATCH(D285,Simulador!$H$18:$H$19,0))=FALSE,"D",""))</f>
        <v/>
      </c>
      <c r="F285" s="7">
        <f>IF(E285="C",0,IF(E285 ="D",ROUND(1/((1+Simulador!$Q$13)^A285),9) * 2,ROUND(1/((1+Simulador!$Q$13)^A285),9)))</f>
        <v>3.0448116000000001E-2</v>
      </c>
      <c r="G285" s="11">
        <f t="shared" si="24"/>
        <v>77.819398318000083</v>
      </c>
    </row>
    <row r="286" spans="1:7" ht="13.8" thickBot="1" x14ac:dyDescent="0.3">
      <c r="A286" s="9">
        <f t="shared" si="21"/>
        <v>283</v>
      </c>
      <c r="B286" s="5">
        <f t="shared" si="22"/>
        <v>283</v>
      </c>
      <c r="C286" s="10">
        <f t="shared" si="23"/>
        <v>54252</v>
      </c>
      <c r="D286" s="9">
        <f t="shared" si="20"/>
        <v>7</v>
      </c>
      <c r="E286" s="5" t="str">
        <f>IF(ISERROR(MATCH(D286,Simulador!$H$16:$H$17,0))=FALSE,"C",IF(ISERROR(MATCH(D286,Simulador!$H$18:$H$19,0))=FALSE,"D",""))</f>
        <v/>
      </c>
      <c r="F286" s="7">
        <f>IF(E286="C",0,IF(E286 ="D",ROUND(1/((1+Simulador!$Q$13)^A286),9) * 2,ROUND(1/((1+Simulador!$Q$13)^A286),9)))</f>
        <v>3.0073431000000001E-2</v>
      </c>
      <c r="G286" s="11">
        <f t="shared" si="24"/>
        <v>77.849471749000088</v>
      </c>
    </row>
    <row r="287" spans="1:7" ht="13.8" thickBot="1" x14ac:dyDescent="0.3">
      <c r="A287" s="9">
        <f t="shared" si="21"/>
        <v>284</v>
      </c>
      <c r="B287" s="5">
        <f t="shared" si="22"/>
        <v>284</v>
      </c>
      <c r="C287" s="10">
        <f t="shared" si="23"/>
        <v>54283</v>
      </c>
      <c r="D287" s="9">
        <f t="shared" si="20"/>
        <v>8</v>
      </c>
      <c r="E287" s="5" t="str">
        <f>IF(ISERROR(MATCH(D287,Simulador!$H$16:$H$17,0))=FALSE,"C",IF(ISERROR(MATCH(D287,Simulador!$H$18:$H$19,0))=FALSE,"D",""))</f>
        <v/>
      </c>
      <c r="F287" s="7">
        <f>IF(E287="C",0,IF(E287 ="D",ROUND(1/((1+Simulador!$Q$13)^A287),9) * 2,ROUND(1/((1+Simulador!$Q$13)^A287),9)))</f>
        <v>2.9703357E-2</v>
      </c>
      <c r="G287" s="11">
        <f t="shared" si="24"/>
        <v>77.879175106000091</v>
      </c>
    </row>
    <row r="288" spans="1:7" ht="13.8" thickBot="1" x14ac:dyDescent="0.3">
      <c r="A288" s="9">
        <f t="shared" si="21"/>
        <v>285</v>
      </c>
      <c r="B288" s="5">
        <f t="shared" si="22"/>
        <v>285</v>
      </c>
      <c r="C288" s="10">
        <f t="shared" si="23"/>
        <v>54314</v>
      </c>
      <c r="D288" s="9">
        <f t="shared" si="20"/>
        <v>9</v>
      </c>
      <c r="E288" s="5" t="str">
        <f>IF(ISERROR(MATCH(D288,Simulador!$H$16:$H$17,0))=FALSE,"C",IF(ISERROR(MATCH(D288,Simulador!$H$18:$H$19,0))=FALSE,"D",""))</f>
        <v/>
      </c>
      <c r="F288" s="7">
        <f>IF(E288="C",0,IF(E288 ="D",ROUND(1/((1+Simulador!$Q$13)^A288),9) * 2,ROUND(1/((1+Simulador!$Q$13)^A288),9)))</f>
        <v>2.9337836999999999E-2</v>
      </c>
      <c r="G288" s="11">
        <f t="shared" si="24"/>
        <v>77.90851294300009</v>
      </c>
    </row>
    <row r="289" spans="1:7" ht="13.8" thickBot="1" x14ac:dyDescent="0.3">
      <c r="A289" s="9">
        <f t="shared" si="21"/>
        <v>286</v>
      </c>
      <c r="B289" s="5">
        <f t="shared" si="22"/>
        <v>286</v>
      </c>
      <c r="C289" s="10">
        <f t="shared" si="23"/>
        <v>54344</v>
      </c>
      <c r="D289" s="9">
        <f t="shared" si="20"/>
        <v>10</v>
      </c>
      <c r="E289" s="5" t="str">
        <f>IF(ISERROR(MATCH(D289,Simulador!$H$16:$H$17,0))=FALSE,"C",IF(ISERROR(MATCH(D289,Simulador!$H$18:$H$19,0))=FALSE,"D",""))</f>
        <v/>
      </c>
      <c r="F289" s="7">
        <f>IF(E289="C",0,IF(E289 ="D",ROUND(1/((1+Simulador!$Q$13)^A289),9) * 2,ROUND(1/((1+Simulador!$Q$13)^A289),9)))</f>
        <v>2.8976815E-2</v>
      </c>
      <c r="G289" s="11">
        <f t="shared" si="24"/>
        <v>77.937489758000083</v>
      </c>
    </row>
    <row r="290" spans="1:7" ht="13.8" thickBot="1" x14ac:dyDescent="0.3">
      <c r="A290" s="9">
        <f t="shared" si="21"/>
        <v>287</v>
      </c>
      <c r="B290" s="5">
        <f t="shared" si="22"/>
        <v>287</v>
      </c>
      <c r="C290" s="10">
        <f t="shared" si="23"/>
        <v>54375</v>
      </c>
      <c r="D290" s="9">
        <f t="shared" si="20"/>
        <v>11</v>
      </c>
      <c r="E290" s="5" t="str">
        <f>IF(ISERROR(MATCH(D290,Simulador!$H$16:$H$17,0))=FALSE,"C",IF(ISERROR(MATCH(D290,Simulador!$H$18:$H$19,0))=FALSE,"D",""))</f>
        <v/>
      </c>
      <c r="F290" s="7">
        <f>IF(E290="C",0,IF(E290 ="D",ROUND(1/((1+Simulador!$Q$13)^A290),9) * 2,ROUND(1/((1+Simulador!$Q$13)^A290),9)))</f>
        <v>2.8620236E-2</v>
      </c>
      <c r="G290" s="11">
        <f t="shared" si="24"/>
        <v>77.966109994000078</v>
      </c>
    </row>
    <row r="291" spans="1:7" ht="13.8" thickBot="1" x14ac:dyDescent="0.3">
      <c r="A291" s="9">
        <f t="shared" si="21"/>
        <v>288</v>
      </c>
      <c r="B291" s="5">
        <f t="shared" si="22"/>
        <v>288</v>
      </c>
      <c r="C291" s="10">
        <f t="shared" si="23"/>
        <v>54405</v>
      </c>
      <c r="D291" s="9">
        <f t="shared" si="20"/>
        <v>12</v>
      </c>
      <c r="E291" s="5" t="str">
        <f>IF(ISERROR(MATCH(D291,Simulador!$H$16:$H$17,0))=FALSE,"C",IF(ISERROR(MATCH(D291,Simulador!$H$18:$H$19,0))=FALSE,"D",""))</f>
        <v/>
      </c>
      <c r="F291" s="7">
        <f>IF(E291="C",0,IF(E291 ="D",ROUND(1/((1+Simulador!$Q$13)^A291),9) * 2,ROUND(1/((1+Simulador!$Q$13)^A291),9)))</f>
        <v>2.8268043999999999E-2</v>
      </c>
      <c r="G291" s="11">
        <f t="shared" si="24"/>
        <v>77.994378038000079</v>
      </c>
    </row>
    <row r="292" spans="1:7" ht="13.8" thickBot="1" x14ac:dyDescent="0.3">
      <c r="A292" s="9">
        <f t="shared" si="21"/>
        <v>289</v>
      </c>
      <c r="B292" s="5">
        <f t="shared" si="22"/>
        <v>289</v>
      </c>
      <c r="C292" s="10">
        <f t="shared" si="23"/>
        <v>54436</v>
      </c>
      <c r="D292" s="9">
        <f t="shared" si="20"/>
        <v>1</v>
      </c>
      <c r="E292" s="5" t="str">
        <f>IF(ISERROR(MATCH(D292,Simulador!$H$16:$H$17,0))=FALSE,"C",IF(ISERROR(MATCH(D292,Simulador!$H$18:$H$19,0))=FALSE,"D",""))</f>
        <v/>
      </c>
      <c r="F292" s="7">
        <f>IF(E292="C",0,IF(E292 ="D",ROUND(1/((1+Simulador!$Q$13)^A292),9) * 2,ROUND(1/((1+Simulador!$Q$13)^A292),9)))</f>
        <v>2.7920186E-2</v>
      </c>
      <c r="G292" s="11">
        <f t="shared" si="24"/>
        <v>78.022298224000082</v>
      </c>
    </row>
    <row r="293" spans="1:7" ht="13.8" thickBot="1" x14ac:dyDescent="0.3">
      <c r="A293" s="9">
        <f t="shared" si="21"/>
        <v>290</v>
      </c>
      <c r="B293" s="5">
        <f t="shared" si="22"/>
        <v>290</v>
      </c>
      <c r="C293" s="10">
        <f t="shared" si="23"/>
        <v>54467</v>
      </c>
      <c r="D293" s="9">
        <f t="shared" si="20"/>
        <v>2</v>
      </c>
      <c r="E293" s="5" t="str">
        <f>IF(ISERROR(MATCH(D293,Simulador!$H$16:$H$17,0))=FALSE,"C",IF(ISERROR(MATCH(D293,Simulador!$H$18:$H$19,0))=FALSE,"D",""))</f>
        <v/>
      </c>
      <c r="F293" s="7">
        <f>IF(E293="C",0,IF(E293 ="D",ROUND(1/((1+Simulador!$Q$13)^A293),9) * 2,ROUND(1/((1+Simulador!$Q$13)^A293),9)))</f>
        <v>2.7576608999999998E-2</v>
      </c>
      <c r="G293" s="11">
        <f t="shared" si="24"/>
        <v>78.049874833000075</v>
      </c>
    </row>
    <row r="294" spans="1:7" ht="13.8" thickBot="1" x14ac:dyDescent="0.3">
      <c r="A294" s="9">
        <f t="shared" si="21"/>
        <v>291</v>
      </c>
      <c r="B294" s="5">
        <f t="shared" si="22"/>
        <v>291</v>
      </c>
      <c r="C294" s="10">
        <f t="shared" si="23"/>
        <v>54495</v>
      </c>
      <c r="D294" s="9">
        <f t="shared" si="20"/>
        <v>3</v>
      </c>
      <c r="E294" s="5" t="str">
        <f>IF(ISERROR(MATCH(D294,Simulador!$H$16:$H$17,0))=FALSE,"C",IF(ISERROR(MATCH(D294,Simulador!$H$18:$H$19,0))=FALSE,"D",""))</f>
        <v/>
      </c>
      <c r="F294" s="7">
        <f>IF(E294="C",0,IF(E294 ="D",ROUND(1/((1+Simulador!$Q$13)^A294),9) * 2,ROUND(1/((1+Simulador!$Q$13)^A294),9)))</f>
        <v>2.7237259999999999E-2</v>
      </c>
      <c r="G294" s="11">
        <f t="shared" si="24"/>
        <v>78.077112093000082</v>
      </c>
    </row>
    <row r="295" spans="1:7" ht="13.8" thickBot="1" x14ac:dyDescent="0.3">
      <c r="A295" s="9">
        <f t="shared" si="21"/>
        <v>292</v>
      </c>
      <c r="B295" s="5">
        <f t="shared" si="22"/>
        <v>292</v>
      </c>
      <c r="C295" s="10">
        <f t="shared" si="23"/>
        <v>54526</v>
      </c>
      <c r="D295" s="9">
        <f t="shared" si="20"/>
        <v>4</v>
      </c>
      <c r="E295" s="5" t="str">
        <f>IF(ISERROR(MATCH(D295,Simulador!$H$16:$H$17,0))=FALSE,"C",IF(ISERROR(MATCH(D295,Simulador!$H$18:$H$19,0))=FALSE,"D",""))</f>
        <v/>
      </c>
      <c r="F295" s="7">
        <f>IF(E295="C",0,IF(E295 ="D",ROUND(1/((1+Simulador!$Q$13)^A295),9) * 2,ROUND(1/((1+Simulador!$Q$13)^A295),9)))</f>
        <v>2.6902087000000002E-2</v>
      </c>
      <c r="G295" s="11">
        <f t="shared" si="24"/>
        <v>78.104014180000078</v>
      </c>
    </row>
    <row r="296" spans="1:7" ht="13.8" thickBot="1" x14ac:dyDescent="0.3">
      <c r="A296" s="9">
        <f t="shared" si="21"/>
        <v>293</v>
      </c>
      <c r="B296" s="5">
        <f t="shared" si="22"/>
        <v>293</v>
      </c>
      <c r="C296" s="10">
        <f t="shared" si="23"/>
        <v>54556</v>
      </c>
      <c r="D296" s="9">
        <f t="shared" si="20"/>
        <v>5</v>
      </c>
      <c r="E296" s="5" t="str">
        <f>IF(ISERROR(MATCH(D296,Simulador!$H$16:$H$17,0))=FALSE,"C",IF(ISERROR(MATCH(D296,Simulador!$H$18:$H$19,0))=FALSE,"D",""))</f>
        <v/>
      </c>
      <c r="F296" s="7">
        <f>IF(E296="C",0,IF(E296 ="D",ROUND(1/((1+Simulador!$Q$13)^A296),9) * 2,ROUND(1/((1+Simulador!$Q$13)^A296),9)))</f>
        <v>2.6571039000000001E-2</v>
      </c>
      <c r="G296" s="11">
        <f t="shared" si="24"/>
        <v>78.130585219000082</v>
      </c>
    </row>
    <row r="297" spans="1:7" ht="13.8" thickBot="1" x14ac:dyDescent="0.3">
      <c r="A297" s="9">
        <f t="shared" si="21"/>
        <v>294</v>
      </c>
      <c r="B297" s="5">
        <f t="shared" si="22"/>
        <v>294</v>
      </c>
      <c r="C297" s="10">
        <f t="shared" si="23"/>
        <v>54587</v>
      </c>
      <c r="D297" s="9">
        <f t="shared" si="20"/>
        <v>6</v>
      </c>
      <c r="E297" s="5" t="str">
        <f>IF(ISERROR(MATCH(D297,Simulador!$H$16:$H$17,0))=FALSE,"C",IF(ISERROR(MATCH(D297,Simulador!$H$18:$H$19,0))=FALSE,"D",""))</f>
        <v/>
      </c>
      <c r="F297" s="7">
        <f>IF(E297="C",0,IF(E297 ="D",ROUND(1/((1+Simulador!$Q$13)^A297),9) * 2,ROUND(1/((1+Simulador!$Q$13)^A297),9)))</f>
        <v>2.6244064000000001E-2</v>
      </c>
      <c r="G297" s="11">
        <f t="shared" si="24"/>
        <v>78.156829283000079</v>
      </c>
    </row>
    <row r="298" spans="1:7" ht="13.8" thickBot="1" x14ac:dyDescent="0.3">
      <c r="A298" s="9">
        <f t="shared" si="21"/>
        <v>295</v>
      </c>
      <c r="B298" s="5">
        <f t="shared" si="22"/>
        <v>295</v>
      </c>
      <c r="C298" s="10">
        <f t="shared" si="23"/>
        <v>54617</v>
      </c>
      <c r="D298" s="9">
        <f t="shared" si="20"/>
        <v>7</v>
      </c>
      <c r="E298" s="5" t="str">
        <f>IF(ISERROR(MATCH(D298,Simulador!$H$16:$H$17,0))=FALSE,"C",IF(ISERROR(MATCH(D298,Simulador!$H$18:$H$19,0))=FALSE,"D",""))</f>
        <v/>
      </c>
      <c r="F298" s="7">
        <f>IF(E298="C",0,IF(E298 ="D",ROUND(1/((1+Simulador!$Q$13)^A298),9) * 2,ROUND(1/((1+Simulador!$Q$13)^A298),9)))</f>
        <v>2.5921112999999999E-2</v>
      </c>
      <c r="G298" s="11">
        <f t="shared" si="24"/>
        <v>78.182750396000074</v>
      </c>
    </row>
    <row r="299" spans="1:7" ht="13.8" thickBot="1" x14ac:dyDescent="0.3">
      <c r="A299" s="9">
        <f t="shared" si="21"/>
        <v>296</v>
      </c>
      <c r="B299" s="5">
        <f t="shared" si="22"/>
        <v>296</v>
      </c>
      <c r="C299" s="10">
        <f t="shared" si="23"/>
        <v>54648</v>
      </c>
      <c r="D299" s="9">
        <f t="shared" si="20"/>
        <v>8</v>
      </c>
      <c r="E299" s="5" t="str">
        <f>IF(ISERROR(MATCH(D299,Simulador!$H$16:$H$17,0))=FALSE,"C",IF(ISERROR(MATCH(D299,Simulador!$H$18:$H$19,0))=FALSE,"D",""))</f>
        <v/>
      </c>
      <c r="F299" s="7">
        <f>IF(E299="C",0,IF(E299 ="D",ROUND(1/((1+Simulador!$Q$13)^A299),9) * 2,ROUND(1/((1+Simulador!$Q$13)^A299),9)))</f>
        <v>2.5602136000000001E-2</v>
      </c>
      <c r="G299" s="11">
        <f t="shared" si="24"/>
        <v>78.208352532000077</v>
      </c>
    </row>
    <row r="300" spans="1:7" ht="13.8" thickBot="1" x14ac:dyDescent="0.3">
      <c r="A300" s="9">
        <f t="shared" si="21"/>
        <v>297</v>
      </c>
      <c r="B300" s="5">
        <f t="shared" si="22"/>
        <v>297</v>
      </c>
      <c r="C300" s="10">
        <f t="shared" si="23"/>
        <v>54679</v>
      </c>
      <c r="D300" s="9">
        <f t="shared" si="20"/>
        <v>9</v>
      </c>
      <c r="E300" s="5" t="str">
        <f>IF(ISERROR(MATCH(D300,Simulador!$H$16:$H$17,0))=FALSE,"C",IF(ISERROR(MATCH(D300,Simulador!$H$18:$H$19,0))=FALSE,"D",""))</f>
        <v/>
      </c>
      <c r="F300" s="7">
        <f>IF(E300="C",0,IF(E300 ="D",ROUND(1/((1+Simulador!$Q$13)^A300),9) * 2,ROUND(1/((1+Simulador!$Q$13)^A300),9)))</f>
        <v>2.5287084000000001E-2</v>
      </c>
      <c r="G300" s="11">
        <f t="shared" si="24"/>
        <v>78.233639616000076</v>
      </c>
    </row>
    <row r="301" spans="1:7" ht="13.8" thickBot="1" x14ac:dyDescent="0.3">
      <c r="A301" s="9">
        <f t="shared" si="21"/>
        <v>298</v>
      </c>
      <c r="B301" s="5">
        <f t="shared" si="22"/>
        <v>298</v>
      </c>
      <c r="C301" s="10">
        <f t="shared" si="23"/>
        <v>54709</v>
      </c>
      <c r="D301" s="9">
        <f t="shared" si="20"/>
        <v>10</v>
      </c>
      <c r="E301" s="5" t="str">
        <f>IF(ISERROR(MATCH(D301,Simulador!$H$16:$H$17,0))=FALSE,"C",IF(ISERROR(MATCH(D301,Simulador!$H$18:$H$19,0))=FALSE,"D",""))</f>
        <v/>
      </c>
      <c r="F301" s="7">
        <f>IF(E301="C",0,IF(E301 ="D",ROUND(1/((1+Simulador!$Q$13)^A301),9) * 2,ROUND(1/((1+Simulador!$Q$13)^A301),9)))</f>
        <v>2.4975909000000001E-2</v>
      </c>
      <c r="G301" s="11">
        <f t="shared" si="24"/>
        <v>78.258615525000081</v>
      </c>
    </row>
    <row r="302" spans="1:7" ht="13.8" thickBot="1" x14ac:dyDescent="0.3">
      <c r="A302" s="9">
        <f t="shared" si="21"/>
        <v>299</v>
      </c>
      <c r="B302" s="5">
        <f t="shared" si="22"/>
        <v>299</v>
      </c>
      <c r="C302" s="10">
        <f t="shared" si="23"/>
        <v>54740</v>
      </c>
      <c r="D302" s="9">
        <f t="shared" si="20"/>
        <v>11</v>
      </c>
      <c r="E302" s="5" t="str">
        <f>IF(ISERROR(MATCH(D302,Simulador!$H$16:$H$17,0))=FALSE,"C",IF(ISERROR(MATCH(D302,Simulador!$H$18:$H$19,0))=FALSE,"D",""))</f>
        <v/>
      </c>
      <c r="F302" s="7">
        <f>IF(E302="C",0,IF(E302 ="D",ROUND(1/((1+Simulador!$Q$13)^A302),9) * 2,ROUND(1/((1+Simulador!$Q$13)^A302),9)))</f>
        <v>2.4668563000000001E-2</v>
      </c>
      <c r="G302" s="11">
        <f t="shared" si="24"/>
        <v>78.283284088000087</v>
      </c>
    </row>
    <row r="303" spans="1:7" ht="13.8" thickBot="1" x14ac:dyDescent="0.3">
      <c r="A303" s="9">
        <f t="shared" si="21"/>
        <v>300</v>
      </c>
      <c r="B303" s="5">
        <f t="shared" si="22"/>
        <v>300</v>
      </c>
      <c r="C303" s="10">
        <f t="shared" si="23"/>
        <v>54770</v>
      </c>
      <c r="D303" s="9">
        <f t="shared" si="20"/>
        <v>12</v>
      </c>
      <c r="E303" s="5" t="str">
        <f>IF(ISERROR(MATCH(D303,Simulador!$H$16:$H$17,0))=FALSE,"C",IF(ISERROR(MATCH(D303,Simulador!$H$18:$H$19,0))=FALSE,"D",""))</f>
        <v/>
      </c>
      <c r="F303" s="7">
        <f>IF(E303="C",0,IF(E303 ="D",ROUND(1/((1+Simulador!$Q$13)^A303),9) * 2,ROUND(1/((1+Simulador!$Q$13)^A303),9)))</f>
        <v>2.4365000000000001E-2</v>
      </c>
      <c r="G303" s="11">
        <f t="shared" si="24"/>
        <v>78.30764908800009</v>
      </c>
    </row>
    <row r="304" spans="1:7" ht="13.8" thickBot="1" x14ac:dyDescent="0.3">
      <c r="A304" s="9">
        <f t="shared" si="21"/>
        <v>301</v>
      </c>
      <c r="B304" s="5">
        <f t="shared" si="22"/>
        <v>301</v>
      </c>
      <c r="C304" s="10">
        <f t="shared" si="23"/>
        <v>54801</v>
      </c>
      <c r="D304" s="9">
        <f t="shared" si="20"/>
        <v>1</v>
      </c>
      <c r="E304" s="5" t="str">
        <f>IF(ISERROR(MATCH(D304,Simulador!$H$16:$H$17,0))=FALSE,"C",IF(ISERROR(MATCH(D304,Simulador!$H$18:$H$19,0))=FALSE,"D",""))</f>
        <v/>
      </c>
      <c r="F304" s="7">
        <f>IF(E304="C",0,IF(E304 ="D",ROUND(1/((1+Simulador!$Q$13)^A304),9) * 2,ROUND(1/((1+Simulador!$Q$13)^A304),9)))</f>
        <v>2.4065171999999999E-2</v>
      </c>
      <c r="G304" s="11">
        <f t="shared" si="24"/>
        <v>78.331714260000084</v>
      </c>
    </row>
    <row r="305" spans="1:7" ht="13.8" thickBot="1" x14ac:dyDescent="0.3">
      <c r="A305" s="9">
        <f t="shared" si="21"/>
        <v>302</v>
      </c>
      <c r="B305" s="5">
        <f t="shared" si="22"/>
        <v>302</v>
      </c>
      <c r="C305" s="10">
        <f t="shared" si="23"/>
        <v>54832</v>
      </c>
      <c r="D305" s="9">
        <f t="shared" si="20"/>
        <v>2</v>
      </c>
      <c r="E305" s="5" t="str">
        <f>IF(ISERROR(MATCH(D305,Simulador!$H$16:$H$17,0))=FALSE,"C",IF(ISERROR(MATCH(D305,Simulador!$H$18:$H$19,0))=FALSE,"D",""))</f>
        <v/>
      </c>
      <c r="F305" s="7">
        <f>IF(E305="C",0,IF(E305 ="D",ROUND(1/((1+Simulador!$Q$13)^A305),9) * 2,ROUND(1/((1+Simulador!$Q$13)^A305),9)))</f>
        <v>2.3769034000000001E-2</v>
      </c>
      <c r="G305" s="11">
        <f t="shared" si="24"/>
        <v>78.355483294000081</v>
      </c>
    </row>
    <row r="306" spans="1:7" ht="13.8" thickBot="1" x14ac:dyDescent="0.3">
      <c r="A306" s="9">
        <f t="shared" si="21"/>
        <v>303</v>
      </c>
      <c r="B306" s="5">
        <f t="shared" si="22"/>
        <v>303</v>
      </c>
      <c r="C306" s="10">
        <f t="shared" si="23"/>
        <v>54860</v>
      </c>
      <c r="D306" s="9">
        <f t="shared" si="20"/>
        <v>3</v>
      </c>
      <c r="E306" s="5" t="str">
        <f>IF(ISERROR(MATCH(D306,Simulador!$H$16:$H$17,0))=FALSE,"C",IF(ISERROR(MATCH(D306,Simulador!$H$18:$H$19,0))=FALSE,"D",""))</f>
        <v/>
      </c>
      <c r="F306" s="7">
        <f>IF(E306="C",0,IF(E306 ="D",ROUND(1/((1+Simulador!$Q$13)^A306),9) * 2,ROUND(1/((1+Simulador!$Q$13)^A306),9)))</f>
        <v>2.3476539000000001E-2</v>
      </c>
      <c r="G306" s="11">
        <f t="shared" si="24"/>
        <v>78.378959833000081</v>
      </c>
    </row>
    <row r="307" spans="1:7" ht="13.8" thickBot="1" x14ac:dyDescent="0.3">
      <c r="A307" s="9">
        <f t="shared" si="21"/>
        <v>304</v>
      </c>
      <c r="B307" s="5">
        <f t="shared" si="22"/>
        <v>304</v>
      </c>
      <c r="C307" s="10">
        <f t="shared" si="23"/>
        <v>54891</v>
      </c>
      <c r="D307" s="9">
        <f t="shared" si="20"/>
        <v>4</v>
      </c>
      <c r="E307" s="5" t="str">
        <f>IF(ISERROR(MATCH(D307,Simulador!$H$16:$H$17,0))=FALSE,"C",IF(ISERROR(MATCH(D307,Simulador!$H$18:$H$19,0))=FALSE,"D",""))</f>
        <v/>
      </c>
      <c r="F307" s="7">
        <f>IF(E307="C",0,IF(E307 ="D",ROUND(1/((1+Simulador!$Q$13)^A307),9) * 2,ROUND(1/((1+Simulador!$Q$13)^A307),9)))</f>
        <v>2.3187644E-2</v>
      </c>
      <c r="G307" s="11">
        <f t="shared" si="24"/>
        <v>78.402147477000085</v>
      </c>
    </row>
    <row r="308" spans="1:7" ht="13.8" thickBot="1" x14ac:dyDescent="0.3">
      <c r="A308" s="9">
        <f t="shared" si="21"/>
        <v>305</v>
      </c>
      <c r="B308" s="5">
        <f t="shared" si="22"/>
        <v>305</v>
      </c>
      <c r="C308" s="10">
        <f t="shared" si="23"/>
        <v>54921</v>
      </c>
      <c r="D308" s="9">
        <f t="shared" si="20"/>
        <v>5</v>
      </c>
      <c r="E308" s="5" t="str">
        <f>IF(ISERROR(MATCH(D308,Simulador!$H$16:$H$17,0))=FALSE,"C",IF(ISERROR(MATCH(D308,Simulador!$H$18:$H$19,0))=FALSE,"D",""))</f>
        <v/>
      </c>
      <c r="F308" s="7">
        <f>IF(E308="C",0,IF(E308 ="D",ROUND(1/((1+Simulador!$Q$13)^A308),9) * 2,ROUND(1/((1+Simulador!$Q$13)^A308),9)))</f>
        <v>2.2902305000000001E-2</v>
      </c>
      <c r="G308" s="11">
        <f t="shared" si="24"/>
        <v>78.425049782000087</v>
      </c>
    </row>
    <row r="309" spans="1:7" ht="13.8" thickBot="1" x14ac:dyDescent="0.3">
      <c r="A309" s="9">
        <f t="shared" si="21"/>
        <v>306</v>
      </c>
      <c r="B309" s="5">
        <f t="shared" si="22"/>
        <v>306</v>
      </c>
      <c r="C309" s="10">
        <f t="shared" si="23"/>
        <v>54952</v>
      </c>
      <c r="D309" s="9">
        <f t="shared" si="20"/>
        <v>6</v>
      </c>
      <c r="E309" s="5" t="str">
        <f>IF(ISERROR(MATCH(D309,Simulador!$H$16:$H$17,0))=FALSE,"C",IF(ISERROR(MATCH(D309,Simulador!$H$18:$H$19,0))=FALSE,"D",""))</f>
        <v/>
      </c>
      <c r="F309" s="7">
        <f>IF(E309="C",0,IF(E309 ="D",ROUND(1/((1+Simulador!$Q$13)^A309),9) * 2,ROUND(1/((1+Simulador!$Q$13)^A309),9)))</f>
        <v>2.2620476E-2</v>
      </c>
      <c r="G309" s="11">
        <f t="shared" si="24"/>
        <v>78.447670258000088</v>
      </c>
    </row>
    <row r="310" spans="1:7" ht="13.8" thickBot="1" x14ac:dyDescent="0.3">
      <c r="A310" s="9">
        <f t="shared" si="21"/>
        <v>307</v>
      </c>
      <c r="B310" s="5">
        <f t="shared" si="22"/>
        <v>307</v>
      </c>
      <c r="C310" s="10">
        <f t="shared" si="23"/>
        <v>54982</v>
      </c>
      <c r="D310" s="9">
        <f t="shared" si="20"/>
        <v>7</v>
      </c>
      <c r="E310" s="5" t="str">
        <f>IF(ISERROR(MATCH(D310,Simulador!$H$16:$H$17,0))=FALSE,"C",IF(ISERROR(MATCH(D310,Simulador!$H$18:$H$19,0))=FALSE,"D",""))</f>
        <v/>
      </c>
      <c r="F310" s="7">
        <f>IF(E310="C",0,IF(E310 ="D",ROUND(1/((1+Simulador!$Q$13)^A310),9) * 2,ROUND(1/((1+Simulador!$Q$13)^A310),9)))</f>
        <v>2.2342115999999999E-2</v>
      </c>
      <c r="G310" s="11">
        <f t="shared" si="24"/>
        <v>78.470012374000092</v>
      </c>
    </row>
    <row r="311" spans="1:7" ht="13.8" thickBot="1" x14ac:dyDescent="0.3">
      <c r="A311" s="9">
        <f t="shared" si="21"/>
        <v>308</v>
      </c>
      <c r="B311" s="5">
        <f t="shared" si="22"/>
        <v>308</v>
      </c>
      <c r="C311" s="10">
        <f t="shared" si="23"/>
        <v>55013</v>
      </c>
      <c r="D311" s="9">
        <f t="shared" si="20"/>
        <v>8</v>
      </c>
      <c r="E311" s="5" t="str">
        <f>IF(ISERROR(MATCH(D311,Simulador!$H$16:$H$17,0))=FALSE,"C",IF(ISERROR(MATCH(D311,Simulador!$H$18:$H$19,0))=FALSE,"D",""))</f>
        <v/>
      </c>
      <c r="F311" s="7">
        <f>IF(E311="C",0,IF(E311 ="D",ROUND(1/((1+Simulador!$Q$13)^A311),9) * 2,ROUND(1/((1+Simulador!$Q$13)^A311),9)))</f>
        <v>2.2067181000000002E-2</v>
      </c>
      <c r="G311" s="11">
        <f t="shared" si="24"/>
        <v>78.492079555000089</v>
      </c>
    </row>
    <row r="312" spans="1:7" ht="13.8" thickBot="1" x14ac:dyDescent="0.3">
      <c r="A312" s="9">
        <f t="shared" si="21"/>
        <v>309</v>
      </c>
      <c r="B312" s="5">
        <f t="shared" si="22"/>
        <v>309</v>
      </c>
      <c r="C312" s="10">
        <f t="shared" si="23"/>
        <v>55044</v>
      </c>
      <c r="D312" s="9">
        <f t="shared" si="20"/>
        <v>9</v>
      </c>
      <c r="E312" s="5" t="str">
        <f>IF(ISERROR(MATCH(D312,Simulador!$H$16:$H$17,0))=FALSE,"C",IF(ISERROR(MATCH(D312,Simulador!$H$18:$H$19,0))=FALSE,"D",""))</f>
        <v/>
      </c>
      <c r="F312" s="7">
        <f>IF(E312="C",0,IF(E312 ="D",ROUND(1/((1+Simulador!$Q$13)^A312),9) * 2,ROUND(1/((1+Simulador!$Q$13)^A312),9)))</f>
        <v>2.1795629E-2</v>
      </c>
      <c r="G312" s="11">
        <f t="shared" si="24"/>
        <v>78.513875184000085</v>
      </c>
    </row>
    <row r="313" spans="1:7" ht="13.8" thickBot="1" x14ac:dyDescent="0.3">
      <c r="A313" s="9">
        <f t="shared" si="21"/>
        <v>310</v>
      </c>
      <c r="B313" s="5">
        <f t="shared" si="22"/>
        <v>310</v>
      </c>
      <c r="C313" s="10">
        <f t="shared" si="23"/>
        <v>55074</v>
      </c>
      <c r="D313" s="9">
        <f t="shared" si="20"/>
        <v>10</v>
      </c>
      <c r="E313" s="5" t="str">
        <f>IF(ISERROR(MATCH(D313,Simulador!$H$16:$H$17,0))=FALSE,"C",IF(ISERROR(MATCH(D313,Simulador!$H$18:$H$19,0))=FALSE,"D",""))</f>
        <v/>
      </c>
      <c r="F313" s="7">
        <f>IF(E313="C",0,IF(E313 ="D",ROUND(1/((1+Simulador!$Q$13)^A313),9) * 2,ROUND(1/((1+Simulador!$Q$13)^A313),9)))</f>
        <v>2.1527418999999999E-2</v>
      </c>
      <c r="G313" s="11">
        <f t="shared" si="24"/>
        <v>78.53540260300008</v>
      </c>
    </row>
    <row r="314" spans="1:7" ht="13.8" thickBot="1" x14ac:dyDescent="0.3">
      <c r="A314" s="9">
        <f t="shared" si="21"/>
        <v>311</v>
      </c>
      <c r="B314" s="5">
        <f t="shared" si="22"/>
        <v>311</v>
      </c>
      <c r="C314" s="10">
        <f t="shared" si="23"/>
        <v>55105</v>
      </c>
      <c r="D314" s="9">
        <f t="shared" si="20"/>
        <v>11</v>
      </c>
      <c r="E314" s="5" t="str">
        <f>IF(ISERROR(MATCH(D314,Simulador!$H$16:$H$17,0))=FALSE,"C",IF(ISERROR(MATCH(D314,Simulador!$H$18:$H$19,0))=FALSE,"D",""))</f>
        <v/>
      </c>
      <c r="F314" s="7">
        <f>IF(E314="C",0,IF(E314 ="D",ROUND(1/((1+Simulador!$Q$13)^A314),9) * 2,ROUND(1/((1+Simulador!$Q$13)^A314),9)))</f>
        <v>2.1262508999999999E-2</v>
      </c>
      <c r="G314" s="11">
        <f t="shared" si="24"/>
        <v>78.556665112000076</v>
      </c>
    </row>
    <row r="315" spans="1:7" ht="13.8" thickBot="1" x14ac:dyDescent="0.3">
      <c r="A315" s="9">
        <f t="shared" si="21"/>
        <v>312</v>
      </c>
      <c r="B315" s="5">
        <f t="shared" si="22"/>
        <v>312</v>
      </c>
      <c r="C315" s="10">
        <f t="shared" si="23"/>
        <v>55135</v>
      </c>
      <c r="D315" s="9">
        <f t="shared" si="20"/>
        <v>12</v>
      </c>
      <c r="E315" s="5" t="str">
        <f>IF(ISERROR(MATCH(D315,Simulador!$H$16:$H$17,0))=FALSE,"C",IF(ISERROR(MATCH(D315,Simulador!$H$18:$H$19,0))=FALSE,"D",""))</f>
        <v/>
      </c>
      <c r="F315" s="7">
        <f>IF(E315="C",0,IF(E315 ="D",ROUND(1/((1+Simulador!$Q$13)^A315),9) * 2,ROUND(1/((1+Simulador!$Q$13)^A315),9)))</f>
        <v>2.100086E-2</v>
      </c>
      <c r="G315" s="11">
        <f t="shared" si="24"/>
        <v>78.577665972000077</v>
      </c>
    </row>
    <row r="316" spans="1:7" ht="13.8" thickBot="1" x14ac:dyDescent="0.3">
      <c r="A316" s="9">
        <f t="shared" si="21"/>
        <v>313</v>
      </c>
      <c r="B316" s="5">
        <f t="shared" si="22"/>
        <v>313</v>
      </c>
      <c r="C316" s="10">
        <f t="shared" si="23"/>
        <v>55166</v>
      </c>
      <c r="D316" s="9">
        <f t="shared" si="20"/>
        <v>1</v>
      </c>
      <c r="E316" s="5" t="str">
        <f>IF(ISERROR(MATCH(D316,Simulador!$H$16:$H$17,0))=FALSE,"C",IF(ISERROR(MATCH(D316,Simulador!$H$18:$H$19,0))=FALSE,"D",""))</f>
        <v/>
      </c>
      <c r="F316" s="7">
        <f>IF(E316="C",0,IF(E316 ="D",ROUND(1/((1+Simulador!$Q$13)^A316),9) * 2,ROUND(1/((1+Simulador!$Q$13)^A316),9)))</f>
        <v>2.0742429999999999E-2</v>
      </c>
      <c r="G316" s="11">
        <f t="shared" si="24"/>
        <v>78.598408402000075</v>
      </c>
    </row>
    <row r="317" spans="1:7" ht="13.8" thickBot="1" x14ac:dyDescent="0.3">
      <c r="A317" s="9">
        <f t="shared" si="21"/>
        <v>314</v>
      </c>
      <c r="B317" s="5">
        <f t="shared" si="22"/>
        <v>314</v>
      </c>
      <c r="C317" s="10">
        <f t="shared" si="23"/>
        <v>55197</v>
      </c>
      <c r="D317" s="9">
        <f t="shared" si="20"/>
        <v>2</v>
      </c>
      <c r="E317" s="5" t="str">
        <f>IF(ISERROR(MATCH(D317,Simulador!$H$16:$H$17,0))=FALSE,"C",IF(ISERROR(MATCH(D317,Simulador!$H$18:$H$19,0))=FALSE,"D",""))</f>
        <v/>
      </c>
      <c r="F317" s="7">
        <f>IF(E317="C",0,IF(E317 ="D",ROUND(1/((1+Simulador!$Q$13)^A317),9) * 2,ROUND(1/((1+Simulador!$Q$13)^A317),9)))</f>
        <v>2.0487180000000001E-2</v>
      </c>
      <c r="G317" s="11">
        <f t="shared" si="24"/>
        <v>78.618895582000079</v>
      </c>
    </row>
    <row r="318" spans="1:7" ht="13.8" thickBot="1" x14ac:dyDescent="0.3">
      <c r="A318" s="9">
        <f t="shared" si="21"/>
        <v>315</v>
      </c>
      <c r="B318" s="5">
        <f t="shared" si="22"/>
        <v>315</v>
      </c>
      <c r="C318" s="10">
        <f t="shared" si="23"/>
        <v>55225</v>
      </c>
      <c r="D318" s="9">
        <f t="shared" si="20"/>
        <v>3</v>
      </c>
      <c r="E318" s="5" t="str">
        <f>IF(ISERROR(MATCH(D318,Simulador!$H$16:$H$17,0))=FALSE,"C",IF(ISERROR(MATCH(D318,Simulador!$H$18:$H$19,0))=FALSE,"D",""))</f>
        <v/>
      </c>
      <c r="F318" s="7">
        <f>IF(E318="C",0,IF(E318 ="D",ROUND(1/((1+Simulador!$Q$13)^A318),9) * 2,ROUND(1/((1+Simulador!$Q$13)^A318),9)))</f>
        <v>2.0235071E-2</v>
      </c>
      <c r="G318" s="11">
        <f t="shared" si="24"/>
        <v>78.63913065300008</v>
      </c>
    </row>
    <row r="319" spans="1:7" ht="13.8" thickBot="1" x14ac:dyDescent="0.3">
      <c r="A319" s="9">
        <f t="shared" si="21"/>
        <v>316</v>
      </c>
      <c r="B319" s="5">
        <f t="shared" si="22"/>
        <v>316</v>
      </c>
      <c r="C319" s="10">
        <f t="shared" si="23"/>
        <v>55256</v>
      </c>
      <c r="D319" s="9">
        <f t="shared" si="20"/>
        <v>4</v>
      </c>
      <c r="E319" s="5" t="str">
        <f>IF(ISERROR(MATCH(D319,Simulador!$H$16:$H$17,0))=FALSE,"C",IF(ISERROR(MATCH(D319,Simulador!$H$18:$H$19,0))=FALSE,"D",""))</f>
        <v/>
      </c>
      <c r="F319" s="7">
        <f>IF(E319="C",0,IF(E319 ="D",ROUND(1/((1+Simulador!$Q$13)^A319),9) * 2,ROUND(1/((1+Simulador!$Q$13)^A319),9)))</f>
        <v>1.9986065000000001E-2</v>
      </c>
      <c r="G319" s="11">
        <f t="shared" si="24"/>
        <v>78.659116718000078</v>
      </c>
    </row>
    <row r="320" spans="1:7" ht="13.8" thickBot="1" x14ac:dyDescent="0.3">
      <c r="A320" s="9">
        <f t="shared" si="21"/>
        <v>317</v>
      </c>
      <c r="B320" s="5">
        <f t="shared" si="22"/>
        <v>317</v>
      </c>
      <c r="C320" s="10">
        <f t="shared" si="23"/>
        <v>55286</v>
      </c>
      <c r="D320" s="9">
        <f t="shared" si="20"/>
        <v>5</v>
      </c>
      <c r="E320" s="5" t="str">
        <f>IF(ISERROR(MATCH(D320,Simulador!$H$16:$H$17,0))=FALSE,"C",IF(ISERROR(MATCH(D320,Simulador!$H$18:$H$19,0))=FALSE,"D",""))</f>
        <v/>
      </c>
      <c r="F320" s="7">
        <f>IF(E320="C",0,IF(E320 ="D",ROUND(1/((1+Simulador!$Q$13)^A320),9) * 2,ROUND(1/((1+Simulador!$Q$13)^A320),9)))</f>
        <v>1.9740122999999998E-2</v>
      </c>
      <c r="G320" s="11">
        <f t="shared" si="24"/>
        <v>78.678856841000083</v>
      </c>
    </row>
    <row r="321" spans="1:7" ht="13.8" thickBot="1" x14ac:dyDescent="0.3">
      <c r="A321" s="9">
        <f t="shared" si="21"/>
        <v>318</v>
      </c>
      <c r="B321" s="5">
        <f t="shared" si="22"/>
        <v>318</v>
      </c>
      <c r="C321" s="10">
        <f t="shared" si="23"/>
        <v>55317</v>
      </c>
      <c r="D321" s="9">
        <f t="shared" si="20"/>
        <v>6</v>
      </c>
      <c r="E321" s="5" t="str">
        <f>IF(ISERROR(MATCH(D321,Simulador!$H$16:$H$17,0))=FALSE,"C",IF(ISERROR(MATCH(D321,Simulador!$H$18:$H$19,0))=FALSE,"D",""))</f>
        <v/>
      </c>
      <c r="F321" s="7">
        <f>IF(E321="C",0,IF(E321 ="D",ROUND(1/((1+Simulador!$Q$13)^A321),9) * 2,ROUND(1/((1+Simulador!$Q$13)^A321),9)))</f>
        <v>1.9497206999999999E-2</v>
      </c>
      <c r="G321" s="11">
        <f t="shared" si="24"/>
        <v>78.698354048000084</v>
      </c>
    </row>
    <row r="322" spans="1:7" ht="13.8" thickBot="1" x14ac:dyDescent="0.3">
      <c r="A322" s="9">
        <f t="shared" si="21"/>
        <v>319</v>
      </c>
      <c r="B322" s="5">
        <f t="shared" si="22"/>
        <v>319</v>
      </c>
      <c r="C322" s="10">
        <f t="shared" si="23"/>
        <v>55347</v>
      </c>
      <c r="D322" s="9">
        <f t="shared" si="20"/>
        <v>7</v>
      </c>
      <c r="E322" s="5" t="str">
        <f>IF(ISERROR(MATCH(D322,Simulador!$H$16:$H$17,0))=FALSE,"C",IF(ISERROR(MATCH(D322,Simulador!$H$18:$H$19,0))=FALSE,"D",""))</f>
        <v/>
      </c>
      <c r="F322" s="7">
        <f>IF(E322="C",0,IF(E322 ="D",ROUND(1/((1+Simulador!$Q$13)^A322),9) * 2,ROUND(1/((1+Simulador!$Q$13)^A322),9)))</f>
        <v>1.9257280000000002E-2</v>
      </c>
      <c r="G322" s="11">
        <f t="shared" si="24"/>
        <v>78.717611328000089</v>
      </c>
    </row>
    <row r="323" spans="1:7" ht="13.8" thickBot="1" x14ac:dyDescent="0.3">
      <c r="A323" s="9">
        <f t="shared" si="21"/>
        <v>320</v>
      </c>
      <c r="B323" s="5">
        <f t="shared" si="22"/>
        <v>320</v>
      </c>
      <c r="C323" s="10">
        <f t="shared" si="23"/>
        <v>55378</v>
      </c>
      <c r="D323" s="9">
        <f t="shared" si="20"/>
        <v>8</v>
      </c>
      <c r="E323" s="5" t="str">
        <f>IF(ISERROR(MATCH(D323,Simulador!$H$16:$H$17,0))=FALSE,"C",IF(ISERROR(MATCH(D323,Simulador!$H$18:$H$19,0))=FALSE,"D",""))</f>
        <v/>
      </c>
      <c r="F323" s="7">
        <f>IF(E323="C",0,IF(E323 ="D",ROUND(1/((1+Simulador!$Q$13)^A323),9) * 2,ROUND(1/((1+Simulador!$Q$13)^A323),9)))</f>
        <v>1.9020306000000001E-2</v>
      </c>
      <c r="G323" s="11">
        <f t="shared" si="24"/>
        <v>78.736631634000091</v>
      </c>
    </row>
    <row r="324" spans="1:7" ht="13.8" thickBot="1" x14ac:dyDescent="0.3">
      <c r="A324" s="9">
        <f t="shared" si="21"/>
        <v>321</v>
      </c>
      <c r="B324" s="5">
        <f t="shared" si="22"/>
        <v>321</v>
      </c>
      <c r="C324" s="10">
        <f t="shared" si="23"/>
        <v>55409</v>
      </c>
      <c r="D324" s="9">
        <f t="shared" ref="D324:D386" si="25">MONTH(C324)</f>
        <v>9</v>
      </c>
      <c r="E324" s="5" t="str">
        <f>IF(ISERROR(MATCH(D324,Simulador!$H$16:$H$17,0))=FALSE,"C",IF(ISERROR(MATCH(D324,Simulador!$H$18:$H$19,0))=FALSE,"D",""))</f>
        <v/>
      </c>
      <c r="F324" s="7">
        <f>IF(E324="C",0,IF(E324 ="D",ROUND(1/((1+Simulador!$Q$13)^A324),9) * 2,ROUND(1/((1+Simulador!$Q$13)^A324),9)))</f>
        <v>1.8786249000000001E-2</v>
      </c>
      <c r="G324" s="11">
        <f t="shared" si="24"/>
        <v>78.755417883000092</v>
      </c>
    </row>
    <row r="325" spans="1:7" ht="13.8" thickBot="1" x14ac:dyDescent="0.3">
      <c r="A325" s="9">
        <f t="shared" ref="A325:A386" si="26">A324+1</f>
        <v>322</v>
      </c>
      <c r="B325" s="5">
        <f t="shared" ref="B325:B386" si="27">IF(E325&lt;&gt;"C",IF(ISERROR(1+B324)=TRUE,1,1+B324),IF(ISNUMBER(B324),B324,1))</f>
        <v>322</v>
      </c>
      <c r="C325" s="10">
        <f t="shared" ref="C325:C386" si="28">DATE(YEAR(C324) + 1/12,MONTH(C324)+1,DAY(C324))</f>
        <v>55439</v>
      </c>
      <c r="D325" s="9">
        <f t="shared" si="25"/>
        <v>10</v>
      </c>
      <c r="E325" s="5" t="str">
        <f>IF(ISERROR(MATCH(D325,Simulador!$H$16:$H$17,0))=FALSE,"C",IF(ISERROR(MATCH(D325,Simulador!$H$18:$H$19,0))=FALSE,"D",""))</f>
        <v/>
      </c>
      <c r="F325" s="7">
        <f>IF(E325="C",0,IF(E325 ="D",ROUND(1/((1+Simulador!$Q$13)^A325),9) * 2,ROUND(1/((1+Simulador!$Q$13)^A325),9)))</f>
        <v>1.8555070999999999E-2</v>
      </c>
      <c r="G325" s="11">
        <f t="shared" si="24"/>
        <v>78.773972954000087</v>
      </c>
    </row>
    <row r="326" spans="1:7" ht="13.8" thickBot="1" x14ac:dyDescent="0.3">
      <c r="A326" s="9">
        <f t="shared" si="26"/>
        <v>323</v>
      </c>
      <c r="B326" s="5">
        <f t="shared" si="27"/>
        <v>323</v>
      </c>
      <c r="C326" s="10">
        <f t="shared" si="28"/>
        <v>55470</v>
      </c>
      <c r="D326" s="9">
        <f t="shared" si="25"/>
        <v>11</v>
      </c>
      <c r="E326" s="5" t="str">
        <f>IF(ISERROR(MATCH(D326,Simulador!$H$16:$H$17,0))=FALSE,"C",IF(ISERROR(MATCH(D326,Simulador!$H$18:$H$19,0))=FALSE,"D",""))</f>
        <v/>
      </c>
      <c r="F326" s="7">
        <f>IF(E326="C",0,IF(E326 ="D",ROUND(1/((1+Simulador!$Q$13)^A326),9) * 2,ROUND(1/((1+Simulador!$Q$13)^A326),9)))</f>
        <v>1.8326737999999999E-2</v>
      </c>
      <c r="G326" s="11">
        <f t="shared" ref="G326:G386" si="29">G325+ROUND(F326,9)</f>
        <v>78.792299692000086</v>
      </c>
    </row>
    <row r="327" spans="1:7" ht="13.8" thickBot="1" x14ac:dyDescent="0.3">
      <c r="A327" s="9">
        <f t="shared" si="26"/>
        <v>324</v>
      </c>
      <c r="B327" s="5">
        <f t="shared" si="27"/>
        <v>324</v>
      </c>
      <c r="C327" s="10">
        <f t="shared" si="28"/>
        <v>55500</v>
      </c>
      <c r="D327" s="9">
        <f t="shared" si="25"/>
        <v>12</v>
      </c>
      <c r="E327" s="5" t="str">
        <f>IF(ISERROR(MATCH(D327,Simulador!$H$16:$H$17,0))=FALSE,"C",IF(ISERROR(MATCH(D327,Simulador!$H$18:$H$19,0))=FALSE,"D",""))</f>
        <v/>
      </c>
      <c r="F327" s="7">
        <f>IF(E327="C",0,IF(E327 ="D",ROUND(1/((1+Simulador!$Q$13)^A327),9) * 2,ROUND(1/((1+Simulador!$Q$13)^A327),9)))</f>
        <v>1.8101215E-2</v>
      </c>
      <c r="G327" s="11">
        <f t="shared" si="29"/>
        <v>78.810400907000087</v>
      </c>
    </row>
    <row r="328" spans="1:7" ht="13.8" thickBot="1" x14ac:dyDescent="0.3">
      <c r="A328" s="9">
        <f t="shared" si="26"/>
        <v>325</v>
      </c>
      <c r="B328" s="5">
        <f t="shared" si="27"/>
        <v>325</v>
      </c>
      <c r="C328" s="10">
        <f t="shared" si="28"/>
        <v>55531</v>
      </c>
      <c r="D328" s="9">
        <f t="shared" si="25"/>
        <v>1</v>
      </c>
      <c r="E328" s="5" t="str">
        <f>IF(ISERROR(MATCH(D328,Simulador!$H$16:$H$17,0))=FALSE,"C",IF(ISERROR(MATCH(D328,Simulador!$H$18:$H$19,0))=FALSE,"D",""))</f>
        <v/>
      </c>
      <c r="F328" s="7">
        <f>IF(E328="C",0,IF(E328 ="D",ROUND(1/((1+Simulador!$Q$13)^A328),9) * 2,ROUND(1/((1+Simulador!$Q$13)^A328),9)))</f>
        <v>1.7878466999999999E-2</v>
      </c>
      <c r="G328" s="11">
        <f t="shared" si="29"/>
        <v>78.82827937400009</v>
      </c>
    </row>
    <row r="329" spans="1:7" ht="13.8" thickBot="1" x14ac:dyDescent="0.3">
      <c r="A329" s="9">
        <f t="shared" si="26"/>
        <v>326</v>
      </c>
      <c r="B329" s="5">
        <f t="shared" si="27"/>
        <v>326</v>
      </c>
      <c r="C329" s="10">
        <f t="shared" si="28"/>
        <v>55562</v>
      </c>
      <c r="D329" s="9">
        <f t="shared" si="25"/>
        <v>2</v>
      </c>
      <c r="E329" s="5" t="str">
        <f>IF(ISERROR(MATCH(D329,Simulador!$H$16:$H$17,0))=FALSE,"C",IF(ISERROR(MATCH(D329,Simulador!$H$18:$H$19,0))=FALSE,"D",""))</f>
        <v/>
      </c>
      <c r="F329" s="7">
        <f>IF(E329="C",0,IF(E329 ="D",ROUND(1/((1+Simulador!$Q$13)^A329),9) * 2,ROUND(1/((1+Simulador!$Q$13)^A329),9)))</f>
        <v>1.7658460000000001E-2</v>
      </c>
      <c r="G329" s="11">
        <f t="shared" si="29"/>
        <v>78.845937834000097</v>
      </c>
    </row>
    <row r="330" spans="1:7" ht="13.8" thickBot="1" x14ac:dyDescent="0.3">
      <c r="A330" s="9">
        <f t="shared" si="26"/>
        <v>327</v>
      </c>
      <c r="B330" s="5">
        <f t="shared" si="27"/>
        <v>327</v>
      </c>
      <c r="C330" s="10">
        <f t="shared" si="28"/>
        <v>55591</v>
      </c>
      <c r="D330" s="9">
        <f t="shared" si="25"/>
        <v>3</v>
      </c>
      <c r="E330" s="5" t="str">
        <f>IF(ISERROR(MATCH(D330,Simulador!$H$16:$H$17,0))=FALSE,"C",IF(ISERROR(MATCH(D330,Simulador!$H$18:$H$19,0))=FALSE,"D",""))</f>
        <v/>
      </c>
      <c r="F330" s="7">
        <f>IF(E330="C",0,IF(E330 ="D",ROUND(1/((1+Simulador!$Q$13)^A330),9) * 2,ROUND(1/((1+Simulador!$Q$13)^A330),9)))</f>
        <v>1.7441161E-2</v>
      </c>
      <c r="G330" s="11">
        <f t="shared" si="29"/>
        <v>78.86337899500009</v>
      </c>
    </row>
    <row r="331" spans="1:7" ht="13.8" thickBot="1" x14ac:dyDescent="0.3">
      <c r="A331" s="9">
        <f t="shared" si="26"/>
        <v>328</v>
      </c>
      <c r="B331" s="5">
        <f t="shared" si="27"/>
        <v>328</v>
      </c>
      <c r="C331" s="10">
        <f t="shared" si="28"/>
        <v>55622</v>
      </c>
      <c r="D331" s="9">
        <f t="shared" si="25"/>
        <v>4</v>
      </c>
      <c r="E331" s="5" t="str">
        <f>IF(ISERROR(MATCH(D331,Simulador!$H$16:$H$17,0))=FALSE,"C",IF(ISERROR(MATCH(D331,Simulador!$H$18:$H$19,0))=FALSE,"D",""))</f>
        <v/>
      </c>
      <c r="F331" s="7">
        <f>IF(E331="C",0,IF(E331 ="D",ROUND(1/((1+Simulador!$Q$13)^A331),9) * 2,ROUND(1/((1+Simulador!$Q$13)^A331),9)))</f>
        <v>1.7226536000000001E-2</v>
      </c>
      <c r="G331" s="11">
        <f t="shared" si="29"/>
        <v>78.880605531000086</v>
      </c>
    </row>
    <row r="332" spans="1:7" ht="13.8" thickBot="1" x14ac:dyDescent="0.3">
      <c r="A332" s="9">
        <f t="shared" si="26"/>
        <v>329</v>
      </c>
      <c r="B332" s="5">
        <f t="shared" si="27"/>
        <v>329</v>
      </c>
      <c r="C332" s="10">
        <f t="shared" si="28"/>
        <v>55652</v>
      </c>
      <c r="D332" s="9">
        <f t="shared" si="25"/>
        <v>5</v>
      </c>
      <c r="E332" s="5" t="str">
        <f>IF(ISERROR(MATCH(D332,Simulador!$H$16:$H$17,0))=FALSE,"C",IF(ISERROR(MATCH(D332,Simulador!$H$18:$H$19,0))=FALSE,"D",""))</f>
        <v/>
      </c>
      <c r="F332" s="7">
        <f>IF(E332="C",0,IF(E332 ="D",ROUND(1/((1+Simulador!$Q$13)^A332),9) * 2,ROUND(1/((1+Simulador!$Q$13)^A332),9)))</f>
        <v>1.7014550999999999E-2</v>
      </c>
      <c r="G332" s="11">
        <f t="shared" si="29"/>
        <v>78.897620082000088</v>
      </c>
    </row>
    <row r="333" spans="1:7" ht="13.8" thickBot="1" x14ac:dyDescent="0.3">
      <c r="A333" s="9">
        <f t="shared" si="26"/>
        <v>330</v>
      </c>
      <c r="B333" s="5">
        <f t="shared" si="27"/>
        <v>330</v>
      </c>
      <c r="C333" s="10">
        <f t="shared" si="28"/>
        <v>55683</v>
      </c>
      <c r="D333" s="9">
        <f t="shared" si="25"/>
        <v>6</v>
      </c>
      <c r="E333" s="5" t="str">
        <f>IF(ISERROR(MATCH(D333,Simulador!$H$16:$H$17,0))=FALSE,"C",IF(ISERROR(MATCH(D333,Simulador!$H$18:$H$19,0))=FALSE,"D",""))</f>
        <v/>
      </c>
      <c r="F333" s="7">
        <f>IF(E333="C",0,IF(E333 ="D",ROUND(1/((1+Simulador!$Q$13)^A333),9) * 2,ROUND(1/((1+Simulador!$Q$13)^A333),9)))</f>
        <v>1.6805176000000002E-2</v>
      </c>
      <c r="G333" s="11">
        <f t="shared" si="29"/>
        <v>78.914425258000094</v>
      </c>
    </row>
    <row r="334" spans="1:7" ht="13.8" thickBot="1" x14ac:dyDescent="0.3">
      <c r="A334" s="9">
        <f t="shared" si="26"/>
        <v>331</v>
      </c>
      <c r="B334" s="5">
        <f t="shared" si="27"/>
        <v>331</v>
      </c>
      <c r="C334" s="10">
        <f t="shared" si="28"/>
        <v>55713</v>
      </c>
      <c r="D334" s="9">
        <f t="shared" si="25"/>
        <v>7</v>
      </c>
      <c r="E334" s="5" t="str">
        <f>IF(ISERROR(MATCH(D334,Simulador!$H$16:$H$17,0))=FALSE,"C",IF(ISERROR(MATCH(D334,Simulador!$H$18:$H$19,0))=FALSE,"D",""))</f>
        <v/>
      </c>
      <c r="F334" s="7">
        <f>IF(E334="C",0,IF(E334 ="D",ROUND(1/((1+Simulador!$Q$13)^A334),9) * 2,ROUND(1/((1+Simulador!$Q$13)^A334),9)))</f>
        <v>1.6598376000000001E-2</v>
      </c>
      <c r="G334" s="11">
        <f t="shared" si="29"/>
        <v>78.931023634000098</v>
      </c>
    </row>
    <row r="335" spans="1:7" ht="13.8" thickBot="1" x14ac:dyDescent="0.3">
      <c r="A335" s="9">
        <f t="shared" si="26"/>
        <v>332</v>
      </c>
      <c r="B335" s="5">
        <f t="shared" si="27"/>
        <v>332</v>
      </c>
      <c r="C335" s="10">
        <f t="shared" si="28"/>
        <v>55744</v>
      </c>
      <c r="D335" s="9">
        <f t="shared" si="25"/>
        <v>8</v>
      </c>
      <c r="E335" s="5" t="str">
        <f>IF(ISERROR(MATCH(D335,Simulador!$H$16:$H$17,0))=FALSE,"C",IF(ISERROR(MATCH(D335,Simulador!$H$18:$H$19,0))=FALSE,"D",""))</f>
        <v/>
      </c>
      <c r="F335" s="7">
        <f>IF(E335="C",0,IF(E335 ="D",ROUND(1/((1+Simulador!$Q$13)^A335),9) * 2,ROUND(1/((1+Simulador!$Q$13)^A335),9)))</f>
        <v>1.6394122000000001E-2</v>
      </c>
      <c r="G335" s="11">
        <f t="shared" si="29"/>
        <v>78.947417756000092</v>
      </c>
    </row>
    <row r="336" spans="1:7" ht="13.8" thickBot="1" x14ac:dyDescent="0.3">
      <c r="A336" s="9">
        <f t="shared" si="26"/>
        <v>333</v>
      </c>
      <c r="B336" s="5">
        <f t="shared" si="27"/>
        <v>333</v>
      </c>
      <c r="C336" s="10">
        <f t="shared" si="28"/>
        <v>55775</v>
      </c>
      <c r="D336" s="9">
        <f t="shared" si="25"/>
        <v>9</v>
      </c>
      <c r="E336" s="5" t="str">
        <f>IF(ISERROR(MATCH(D336,Simulador!$H$16:$H$17,0))=FALSE,"C",IF(ISERROR(MATCH(D336,Simulador!$H$18:$H$19,0))=FALSE,"D",""))</f>
        <v/>
      </c>
      <c r="F336" s="7">
        <f>IF(E336="C",0,IF(E336 ="D",ROUND(1/((1+Simulador!$Q$13)^A336),9) * 2,ROUND(1/((1+Simulador!$Q$13)^A336),9)))</f>
        <v>1.6192380999999999E-2</v>
      </c>
      <c r="G336" s="11">
        <f t="shared" si="29"/>
        <v>78.963610137000089</v>
      </c>
    </row>
    <row r="337" spans="1:7" ht="13.8" thickBot="1" x14ac:dyDescent="0.3">
      <c r="A337" s="9">
        <f t="shared" si="26"/>
        <v>334</v>
      </c>
      <c r="B337" s="5">
        <f t="shared" si="27"/>
        <v>334</v>
      </c>
      <c r="C337" s="10">
        <f t="shared" si="28"/>
        <v>55805</v>
      </c>
      <c r="D337" s="9">
        <f t="shared" si="25"/>
        <v>10</v>
      </c>
      <c r="E337" s="5" t="str">
        <f>IF(ISERROR(MATCH(D337,Simulador!$H$16:$H$17,0))=FALSE,"C",IF(ISERROR(MATCH(D337,Simulador!$H$18:$H$19,0))=FALSE,"D",""))</f>
        <v/>
      </c>
      <c r="F337" s="7">
        <f>IF(E337="C",0,IF(E337 ="D",ROUND(1/((1+Simulador!$Q$13)^A337),9) * 2,ROUND(1/((1+Simulador!$Q$13)^A337),9)))</f>
        <v>1.5993123000000001E-2</v>
      </c>
      <c r="G337" s="11">
        <f t="shared" si="29"/>
        <v>78.97960326000009</v>
      </c>
    </row>
    <row r="338" spans="1:7" ht="13.8" thickBot="1" x14ac:dyDescent="0.3">
      <c r="A338" s="9">
        <f t="shared" si="26"/>
        <v>335</v>
      </c>
      <c r="B338" s="5">
        <f t="shared" si="27"/>
        <v>335</v>
      </c>
      <c r="C338" s="10">
        <f t="shared" si="28"/>
        <v>55836</v>
      </c>
      <c r="D338" s="9">
        <f t="shared" si="25"/>
        <v>11</v>
      </c>
      <c r="E338" s="5" t="str">
        <f>IF(ISERROR(MATCH(D338,Simulador!$H$16:$H$17,0))=FALSE,"C",IF(ISERROR(MATCH(D338,Simulador!$H$18:$H$19,0))=FALSE,"D",""))</f>
        <v/>
      </c>
      <c r="F338" s="7">
        <f>IF(E338="C",0,IF(E338 ="D",ROUND(1/((1+Simulador!$Q$13)^A338),9) * 2,ROUND(1/((1+Simulador!$Q$13)^A338),9)))</f>
        <v>1.5796317000000001E-2</v>
      </c>
      <c r="G338" s="11">
        <f t="shared" si="29"/>
        <v>78.995399577000086</v>
      </c>
    </row>
    <row r="339" spans="1:7" ht="13.8" thickBot="1" x14ac:dyDescent="0.3">
      <c r="A339" s="9">
        <f t="shared" si="26"/>
        <v>336</v>
      </c>
      <c r="B339" s="5">
        <f t="shared" si="27"/>
        <v>336</v>
      </c>
      <c r="C339" s="10">
        <f t="shared" si="28"/>
        <v>55866</v>
      </c>
      <c r="D339" s="9">
        <f t="shared" si="25"/>
        <v>12</v>
      </c>
      <c r="E339" s="5" t="str">
        <f>IF(ISERROR(MATCH(D339,Simulador!$H$16:$H$17,0))=FALSE,"C",IF(ISERROR(MATCH(D339,Simulador!$H$18:$H$19,0))=FALSE,"D",""))</f>
        <v/>
      </c>
      <c r="F339" s="7">
        <f>IF(E339="C",0,IF(E339 ="D",ROUND(1/((1+Simulador!$Q$13)^A339),9) * 2,ROUND(1/((1+Simulador!$Q$13)^A339),9)))</f>
        <v>1.5601932000000001E-2</v>
      </c>
      <c r="G339" s="11">
        <f t="shared" si="29"/>
        <v>79.011001509000081</v>
      </c>
    </row>
    <row r="340" spans="1:7" ht="13.8" thickBot="1" x14ac:dyDescent="0.3">
      <c r="A340" s="9">
        <f t="shared" si="26"/>
        <v>337</v>
      </c>
      <c r="B340" s="5">
        <f t="shared" si="27"/>
        <v>337</v>
      </c>
      <c r="C340" s="10">
        <f t="shared" si="28"/>
        <v>55897</v>
      </c>
      <c r="D340" s="9">
        <f t="shared" si="25"/>
        <v>1</v>
      </c>
      <c r="E340" s="5" t="str">
        <f>IF(ISERROR(MATCH(D340,Simulador!$H$16:$H$17,0))=FALSE,"C",IF(ISERROR(MATCH(D340,Simulador!$H$18:$H$19,0))=FALSE,"D",""))</f>
        <v/>
      </c>
      <c r="F340" s="7">
        <f>IF(E340="C",0,IF(E340 ="D",ROUND(1/((1+Simulador!$Q$13)^A340),9) * 2,ROUND(1/((1+Simulador!$Q$13)^A340),9)))</f>
        <v>1.540994E-2</v>
      </c>
      <c r="G340" s="11">
        <f t="shared" si="29"/>
        <v>79.026411449000079</v>
      </c>
    </row>
    <row r="341" spans="1:7" ht="13.8" thickBot="1" x14ac:dyDescent="0.3">
      <c r="A341" s="9">
        <f t="shared" si="26"/>
        <v>338</v>
      </c>
      <c r="B341" s="5">
        <f t="shared" si="27"/>
        <v>338</v>
      </c>
      <c r="C341" s="10">
        <f t="shared" si="28"/>
        <v>55928</v>
      </c>
      <c r="D341" s="9">
        <f t="shared" si="25"/>
        <v>2</v>
      </c>
      <c r="E341" s="5" t="str">
        <f>IF(ISERROR(MATCH(D341,Simulador!$H$16:$H$17,0))=FALSE,"C",IF(ISERROR(MATCH(D341,Simulador!$H$18:$H$19,0))=FALSE,"D",""))</f>
        <v/>
      </c>
      <c r="F341" s="7">
        <f>IF(E341="C",0,IF(E341 ="D",ROUND(1/((1+Simulador!$Q$13)^A341),9) * 2,ROUND(1/((1+Simulador!$Q$13)^A341),9)))</f>
        <v>1.5220310000000001E-2</v>
      </c>
      <c r="G341" s="11">
        <f t="shared" si="29"/>
        <v>79.041631759000083</v>
      </c>
    </row>
    <row r="342" spans="1:7" ht="13.8" thickBot="1" x14ac:dyDescent="0.3">
      <c r="A342" s="9">
        <f t="shared" si="26"/>
        <v>339</v>
      </c>
      <c r="B342" s="5">
        <f t="shared" si="27"/>
        <v>339</v>
      </c>
      <c r="C342" s="10">
        <f t="shared" si="28"/>
        <v>55956</v>
      </c>
      <c r="D342" s="9">
        <f t="shared" si="25"/>
        <v>3</v>
      </c>
      <c r="E342" s="5" t="str">
        <f>IF(ISERROR(MATCH(D342,Simulador!$H$16:$H$17,0))=FALSE,"C",IF(ISERROR(MATCH(D342,Simulador!$H$18:$H$19,0))=FALSE,"D",""))</f>
        <v/>
      </c>
      <c r="F342" s="7">
        <f>IF(E342="C",0,IF(E342 ="D",ROUND(1/((1+Simulador!$Q$13)^A342),9) * 2,ROUND(1/((1+Simulador!$Q$13)^A342),9)))</f>
        <v>1.5033014000000001E-2</v>
      </c>
      <c r="G342" s="11">
        <f t="shared" si="29"/>
        <v>79.05666477300008</v>
      </c>
    </row>
    <row r="343" spans="1:7" ht="13.8" thickBot="1" x14ac:dyDescent="0.3">
      <c r="A343" s="9">
        <f t="shared" si="26"/>
        <v>340</v>
      </c>
      <c r="B343" s="5">
        <f t="shared" si="27"/>
        <v>340</v>
      </c>
      <c r="C343" s="10">
        <f t="shared" si="28"/>
        <v>55987</v>
      </c>
      <c r="D343" s="9">
        <f t="shared" si="25"/>
        <v>4</v>
      </c>
      <c r="E343" s="5" t="str">
        <f>IF(ISERROR(MATCH(D343,Simulador!$H$16:$H$17,0))=FALSE,"C",IF(ISERROR(MATCH(D343,Simulador!$H$18:$H$19,0))=FALSE,"D",""))</f>
        <v/>
      </c>
      <c r="F343" s="7">
        <f>IF(E343="C",0,IF(E343 ="D",ROUND(1/((1+Simulador!$Q$13)^A343),9) * 2,ROUND(1/((1+Simulador!$Q$13)^A343),9)))</f>
        <v>1.4848022000000001E-2</v>
      </c>
      <c r="G343" s="11">
        <f t="shared" si="29"/>
        <v>79.071512795000075</v>
      </c>
    </row>
    <row r="344" spans="1:7" ht="13.8" thickBot="1" x14ac:dyDescent="0.3">
      <c r="A344" s="9">
        <f t="shared" si="26"/>
        <v>341</v>
      </c>
      <c r="B344" s="5">
        <f t="shared" si="27"/>
        <v>341</v>
      </c>
      <c r="C344" s="10">
        <f t="shared" si="28"/>
        <v>56017</v>
      </c>
      <c r="D344" s="9">
        <f t="shared" si="25"/>
        <v>5</v>
      </c>
      <c r="E344" s="5" t="str">
        <f>IF(ISERROR(MATCH(D344,Simulador!$H$16:$H$17,0))=FALSE,"C",IF(ISERROR(MATCH(D344,Simulador!$H$18:$H$19,0))=FALSE,"D",""))</f>
        <v/>
      </c>
      <c r="F344" s="7">
        <f>IF(E344="C",0,IF(E344 ="D",ROUND(1/((1+Simulador!$Q$13)^A344),9) * 2,ROUND(1/((1+Simulador!$Q$13)^A344),9)))</f>
        <v>1.4665307000000001E-2</v>
      </c>
      <c r="G344" s="11">
        <f t="shared" si="29"/>
        <v>79.086178102000076</v>
      </c>
    </row>
    <row r="345" spans="1:7" ht="13.8" thickBot="1" x14ac:dyDescent="0.3">
      <c r="A345" s="9">
        <f t="shared" si="26"/>
        <v>342</v>
      </c>
      <c r="B345" s="5">
        <f t="shared" si="27"/>
        <v>342</v>
      </c>
      <c r="C345" s="10">
        <f t="shared" si="28"/>
        <v>56048</v>
      </c>
      <c r="D345" s="9">
        <f t="shared" si="25"/>
        <v>6</v>
      </c>
      <c r="E345" s="5" t="str">
        <f>IF(ISERROR(MATCH(D345,Simulador!$H$16:$H$17,0))=FALSE,"C",IF(ISERROR(MATCH(D345,Simulador!$H$18:$H$19,0))=FALSE,"D",""))</f>
        <v/>
      </c>
      <c r="F345" s="7">
        <f>IF(E345="C",0,IF(E345 ="D",ROUND(1/((1+Simulador!$Q$13)^A345),9) * 2,ROUND(1/((1+Simulador!$Q$13)^A345),9)))</f>
        <v>1.4484840000000001E-2</v>
      </c>
      <c r="G345" s="11">
        <f t="shared" si="29"/>
        <v>79.100662942000071</v>
      </c>
    </row>
    <row r="346" spans="1:7" ht="13.8" thickBot="1" x14ac:dyDescent="0.3">
      <c r="A346" s="9">
        <f t="shared" si="26"/>
        <v>343</v>
      </c>
      <c r="B346" s="5">
        <f t="shared" si="27"/>
        <v>343</v>
      </c>
      <c r="C346" s="10">
        <f t="shared" si="28"/>
        <v>56078</v>
      </c>
      <c r="D346" s="9">
        <f t="shared" si="25"/>
        <v>7</v>
      </c>
      <c r="E346" s="5" t="str">
        <f>IF(ISERROR(MATCH(D346,Simulador!$H$16:$H$17,0))=FALSE,"C",IF(ISERROR(MATCH(D346,Simulador!$H$18:$H$19,0))=FALSE,"D",""))</f>
        <v/>
      </c>
      <c r="F346" s="7">
        <f>IF(E346="C",0,IF(E346 ="D",ROUND(1/((1+Simulador!$Q$13)^A346),9) * 2,ROUND(1/((1+Simulador!$Q$13)^A346),9)))</f>
        <v>1.4306594000000001E-2</v>
      </c>
      <c r="G346" s="11">
        <f t="shared" si="29"/>
        <v>79.114969536000075</v>
      </c>
    </row>
    <row r="347" spans="1:7" ht="13.8" thickBot="1" x14ac:dyDescent="0.3">
      <c r="A347" s="9">
        <f t="shared" si="26"/>
        <v>344</v>
      </c>
      <c r="B347" s="5">
        <f t="shared" si="27"/>
        <v>344</v>
      </c>
      <c r="C347" s="10">
        <f t="shared" si="28"/>
        <v>56109</v>
      </c>
      <c r="D347" s="9">
        <f t="shared" si="25"/>
        <v>8</v>
      </c>
      <c r="E347" s="5" t="str">
        <f>IF(ISERROR(MATCH(D347,Simulador!$H$16:$H$17,0))=FALSE,"C",IF(ISERROR(MATCH(D347,Simulador!$H$18:$H$19,0))=FALSE,"D",""))</f>
        <v/>
      </c>
      <c r="F347" s="7">
        <f>IF(E347="C",0,IF(E347 ="D",ROUND(1/((1+Simulador!$Q$13)^A347),9) * 2,ROUND(1/((1+Simulador!$Q$13)^A347),9)))</f>
        <v>1.4130541999999999E-2</v>
      </c>
      <c r="G347" s="11">
        <f t="shared" si="29"/>
        <v>79.129100078000079</v>
      </c>
    </row>
    <row r="348" spans="1:7" ht="13.8" thickBot="1" x14ac:dyDescent="0.3">
      <c r="A348" s="9">
        <f t="shared" si="26"/>
        <v>345</v>
      </c>
      <c r="B348" s="5">
        <f t="shared" si="27"/>
        <v>345</v>
      </c>
      <c r="C348" s="10">
        <f t="shared" si="28"/>
        <v>56140</v>
      </c>
      <c r="D348" s="9">
        <f t="shared" si="25"/>
        <v>9</v>
      </c>
      <c r="E348" s="5" t="str">
        <f>IF(ISERROR(MATCH(D348,Simulador!$H$16:$H$17,0))=FALSE,"C",IF(ISERROR(MATCH(D348,Simulador!$H$18:$H$19,0))=FALSE,"D",""))</f>
        <v/>
      </c>
      <c r="F348" s="7">
        <f>IF(E348="C",0,IF(E348 ="D",ROUND(1/((1+Simulador!$Q$13)^A348),9) * 2,ROUND(1/((1+Simulador!$Q$13)^A348),9)))</f>
        <v>1.3956656E-2</v>
      </c>
      <c r="G348" s="11">
        <f t="shared" si="29"/>
        <v>79.143056734000083</v>
      </c>
    </row>
    <row r="349" spans="1:7" ht="13.8" thickBot="1" x14ac:dyDescent="0.3">
      <c r="A349" s="9">
        <f t="shared" si="26"/>
        <v>346</v>
      </c>
      <c r="B349" s="5">
        <f t="shared" si="27"/>
        <v>346</v>
      </c>
      <c r="C349" s="10">
        <f t="shared" si="28"/>
        <v>56170</v>
      </c>
      <c r="D349" s="9">
        <f t="shared" si="25"/>
        <v>10</v>
      </c>
      <c r="E349" s="5" t="str">
        <f>IF(ISERROR(MATCH(D349,Simulador!$H$16:$H$17,0))=FALSE,"C",IF(ISERROR(MATCH(D349,Simulador!$H$18:$H$19,0))=FALSE,"D",""))</f>
        <v/>
      </c>
      <c r="F349" s="7">
        <f>IF(E349="C",0,IF(E349 ="D",ROUND(1/((1+Simulador!$Q$13)^A349),9) * 2,ROUND(1/((1+Simulador!$Q$13)^A349),9)))</f>
        <v>1.3784909999999999E-2</v>
      </c>
      <c r="G349" s="11">
        <f t="shared" si="29"/>
        <v>79.156841644000082</v>
      </c>
    </row>
    <row r="350" spans="1:7" ht="13.8" thickBot="1" x14ac:dyDescent="0.3">
      <c r="A350" s="9">
        <f t="shared" si="26"/>
        <v>347</v>
      </c>
      <c r="B350" s="5">
        <f t="shared" si="27"/>
        <v>347</v>
      </c>
      <c r="C350" s="10">
        <f t="shared" si="28"/>
        <v>56201</v>
      </c>
      <c r="D350" s="9">
        <f t="shared" si="25"/>
        <v>11</v>
      </c>
      <c r="E350" s="5" t="str">
        <f>IF(ISERROR(MATCH(D350,Simulador!$H$16:$H$17,0))=FALSE,"C",IF(ISERROR(MATCH(D350,Simulador!$H$18:$H$19,0))=FALSE,"D",""))</f>
        <v/>
      </c>
      <c r="F350" s="7">
        <f>IF(E350="C",0,IF(E350 ="D",ROUND(1/((1+Simulador!$Q$13)^A350),9) * 2,ROUND(1/((1+Simulador!$Q$13)^A350),9)))</f>
        <v>1.3615277E-2</v>
      </c>
      <c r="G350" s="11">
        <f t="shared" si="29"/>
        <v>79.170456921000081</v>
      </c>
    </row>
    <row r="351" spans="1:7" ht="13.8" thickBot="1" x14ac:dyDescent="0.3">
      <c r="A351" s="9">
        <f t="shared" si="26"/>
        <v>348</v>
      </c>
      <c r="B351" s="5">
        <f t="shared" si="27"/>
        <v>348</v>
      </c>
      <c r="C351" s="10">
        <f t="shared" si="28"/>
        <v>56231</v>
      </c>
      <c r="D351" s="9">
        <f t="shared" si="25"/>
        <v>12</v>
      </c>
      <c r="E351" s="5" t="str">
        <f>IF(ISERROR(MATCH(D351,Simulador!$H$16:$H$17,0))=FALSE,"C",IF(ISERROR(MATCH(D351,Simulador!$H$18:$H$19,0))=FALSE,"D",""))</f>
        <v/>
      </c>
      <c r="F351" s="7">
        <f>IF(E351="C",0,IF(E351 ="D",ROUND(1/((1+Simulador!$Q$13)^A351),9) * 2,ROUND(1/((1+Simulador!$Q$13)^A351),9)))</f>
        <v>1.3447732E-2</v>
      </c>
      <c r="G351" s="11">
        <f t="shared" si="29"/>
        <v>79.183904653000084</v>
      </c>
    </row>
    <row r="352" spans="1:7" ht="13.8" thickBot="1" x14ac:dyDescent="0.3">
      <c r="A352" s="9">
        <f t="shared" si="26"/>
        <v>349</v>
      </c>
      <c r="B352" s="5">
        <f t="shared" si="27"/>
        <v>349</v>
      </c>
      <c r="C352" s="10">
        <f t="shared" si="28"/>
        <v>56262</v>
      </c>
      <c r="D352" s="9">
        <f t="shared" si="25"/>
        <v>1</v>
      </c>
      <c r="E352" s="5" t="str">
        <f>IF(ISERROR(MATCH(D352,Simulador!$H$16:$H$17,0))=FALSE,"C",IF(ISERROR(MATCH(D352,Simulador!$H$18:$H$19,0))=FALSE,"D",""))</f>
        <v/>
      </c>
      <c r="F352" s="7">
        <f>IF(E352="C",0,IF(E352 ="D",ROUND(1/((1+Simulador!$Q$13)^A352),9) * 2,ROUND(1/((1+Simulador!$Q$13)^A352),9)))</f>
        <v>1.3282248E-2</v>
      </c>
      <c r="G352" s="11">
        <f t="shared" si="29"/>
        <v>79.19718690100008</v>
      </c>
    </row>
    <row r="353" spans="1:7" ht="13.8" thickBot="1" x14ac:dyDescent="0.3">
      <c r="A353" s="9">
        <f t="shared" si="26"/>
        <v>350</v>
      </c>
      <c r="B353" s="5">
        <f t="shared" si="27"/>
        <v>350</v>
      </c>
      <c r="C353" s="10">
        <f t="shared" si="28"/>
        <v>56293</v>
      </c>
      <c r="D353" s="9">
        <f t="shared" si="25"/>
        <v>2</v>
      </c>
      <c r="E353" s="5" t="str">
        <f>IF(ISERROR(MATCH(D353,Simulador!$H$16:$H$17,0))=FALSE,"C",IF(ISERROR(MATCH(D353,Simulador!$H$18:$H$19,0))=FALSE,"D",""))</f>
        <v/>
      </c>
      <c r="F353" s="7">
        <f>IF(E353="C",0,IF(E353 ="D",ROUND(1/((1+Simulador!$Q$13)^A353),9) * 2,ROUND(1/((1+Simulador!$Q$13)^A353),9)))</f>
        <v>1.3118800999999999E-2</v>
      </c>
      <c r="G353" s="11">
        <f t="shared" si="29"/>
        <v>79.210305702000085</v>
      </c>
    </row>
    <row r="354" spans="1:7" ht="13.8" thickBot="1" x14ac:dyDescent="0.3">
      <c r="A354" s="9">
        <f t="shared" si="26"/>
        <v>351</v>
      </c>
      <c r="B354" s="5">
        <f t="shared" si="27"/>
        <v>351</v>
      </c>
      <c r="C354" s="10">
        <f t="shared" si="28"/>
        <v>56321</v>
      </c>
      <c r="D354" s="9">
        <f t="shared" si="25"/>
        <v>3</v>
      </c>
      <c r="E354" s="5" t="str">
        <f>IF(ISERROR(MATCH(D354,Simulador!$H$16:$H$17,0))=FALSE,"C",IF(ISERROR(MATCH(D354,Simulador!$H$18:$H$19,0))=FALSE,"D",""))</f>
        <v/>
      </c>
      <c r="F354" s="7">
        <f>IF(E354="C",0,IF(E354 ="D",ROUND(1/((1+Simulador!$Q$13)^A354),9) * 2,ROUND(1/((1+Simulador!$Q$13)^A354),9)))</f>
        <v>1.2957365E-2</v>
      </c>
      <c r="G354" s="11">
        <f t="shared" si="29"/>
        <v>79.22326306700009</v>
      </c>
    </row>
    <row r="355" spans="1:7" ht="13.8" thickBot="1" x14ac:dyDescent="0.3">
      <c r="A355" s="9">
        <f t="shared" si="26"/>
        <v>352</v>
      </c>
      <c r="B355" s="5">
        <f t="shared" si="27"/>
        <v>352</v>
      </c>
      <c r="C355" s="10">
        <f t="shared" si="28"/>
        <v>56352</v>
      </c>
      <c r="D355" s="9">
        <f t="shared" si="25"/>
        <v>4</v>
      </c>
      <c r="E355" s="5" t="str">
        <f>IF(ISERROR(MATCH(D355,Simulador!$H$16:$H$17,0))=FALSE,"C",IF(ISERROR(MATCH(D355,Simulador!$H$18:$H$19,0))=FALSE,"D",""))</f>
        <v/>
      </c>
      <c r="F355" s="7">
        <f>IF(E355="C",0,IF(E355 ="D",ROUND(1/((1+Simulador!$Q$13)^A355),9) * 2,ROUND(1/((1+Simulador!$Q$13)^A355),9)))</f>
        <v>1.2797915999999999E-2</v>
      </c>
      <c r="G355" s="11">
        <f t="shared" si="29"/>
        <v>79.236060983000087</v>
      </c>
    </row>
    <row r="356" spans="1:7" ht="13.8" thickBot="1" x14ac:dyDescent="0.3">
      <c r="A356" s="9">
        <f t="shared" si="26"/>
        <v>353</v>
      </c>
      <c r="B356" s="5">
        <f t="shared" si="27"/>
        <v>353</v>
      </c>
      <c r="C356" s="10">
        <f t="shared" si="28"/>
        <v>56382</v>
      </c>
      <c r="D356" s="9">
        <f t="shared" si="25"/>
        <v>5</v>
      </c>
      <c r="E356" s="5" t="str">
        <f>IF(ISERROR(MATCH(D356,Simulador!$H$16:$H$17,0))=FALSE,"C",IF(ISERROR(MATCH(D356,Simulador!$H$18:$H$19,0))=FALSE,"D",""))</f>
        <v/>
      </c>
      <c r="F356" s="7">
        <f>IF(E356="C",0,IF(E356 ="D",ROUND(1/((1+Simulador!$Q$13)^A356),9) * 2,ROUND(1/((1+Simulador!$Q$13)^A356),9)))</f>
        <v>1.2640429E-2</v>
      </c>
      <c r="G356" s="11">
        <f t="shared" si="29"/>
        <v>79.248701412000088</v>
      </c>
    </row>
    <row r="357" spans="1:7" ht="13.8" thickBot="1" x14ac:dyDescent="0.3">
      <c r="A357" s="9">
        <f t="shared" si="26"/>
        <v>354</v>
      </c>
      <c r="B357" s="5">
        <f t="shared" si="27"/>
        <v>354</v>
      </c>
      <c r="C357" s="10">
        <f t="shared" si="28"/>
        <v>56413</v>
      </c>
      <c r="D357" s="9">
        <f t="shared" si="25"/>
        <v>6</v>
      </c>
      <c r="E357" s="5" t="str">
        <f>IF(ISERROR(MATCH(D357,Simulador!$H$16:$H$17,0))=FALSE,"C",IF(ISERROR(MATCH(D357,Simulador!$H$18:$H$19,0))=FALSE,"D",""))</f>
        <v/>
      </c>
      <c r="F357" s="7">
        <f>IF(E357="C",0,IF(E357 ="D",ROUND(1/((1+Simulador!$Q$13)^A357),9) * 2,ROUND(1/((1+Simulador!$Q$13)^A357),9)))</f>
        <v>1.248488E-2</v>
      </c>
      <c r="G357" s="11">
        <f t="shared" si="29"/>
        <v>79.26118629200009</v>
      </c>
    </row>
    <row r="358" spans="1:7" ht="13.8" thickBot="1" x14ac:dyDescent="0.3">
      <c r="A358" s="9">
        <f t="shared" si="26"/>
        <v>355</v>
      </c>
      <c r="B358" s="5">
        <f t="shared" si="27"/>
        <v>355</v>
      </c>
      <c r="C358" s="10">
        <f t="shared" si="28"/>
        <v>56443</v>
      </c>
      <c r="D358" s="9">
        <f t="shared" si="25"/>
        <v>7</v>
      </c>
      <c r="E358" s="5" t="str">
        <f>IF(ISERROR(MATCH(D358,Simulador!$H$16:$H$17,0))=FALSE,"C",IF(ISERROR(MATCH(D358,Simulador!$H$18:$H$19,0))=FALSE,"D",""))</f>
        <v/>
      </c>
      <c r="F358" s="7">
        <f>IF(E358="C",0,IF(E358 ="D",ROUND(1/((1+Simulador!$Q$13)^A358),9) * 2,ROUND(1/((1+Simulador!$Q$13)^A358),9)))</f>
        <v>1.2331244999999999E-2</v>
      </c>
      <c r="G358" s="11">
        <f t="shared" si="29"/>
        <v>79.273517537000089</v>
      </c>
    </row>
    <row r="359" spans="1:7" ht="13.8" thickBot="1" x14ac:dyDescent="0.3">
      <c r="A359" s="9">
        <f t="shared" si="26"/>
        <v>356</v>
      </c>
      <c r="B359" s="5">
        <f t="shared" si="27"/>
        <v>356</v>
      </c>
      <c r="C359" s="10">
        <f t="shared" si="28"/>
        <v>56474</v>
      </c>
      <c r="D359" s="9">
        <f t="shared" si="25"/>
        <v>8</v>
      </c>
      <c r="E359" s="5" t="str">
        <f>IF(ISERROR(MATCH(D359,Simulador!$H$16:$H$17,0))=FALSE,"C",IF(ISERROR(MATCH(D359,Simulador!$H$18:$H$19,0))=FALSE,"D",""))</f>
        <v/>
      </c>
      <c r="F359" s="7">
        <f>IF(E359="C",0,IF(E359 ="D",ROUND(1/((1+Simulador!$Q$13)^A359),9) * 2,ROUND(1/((1+Simulador!$Q$13)^A359),9)))</f>
        <v>1.2179501000000001E-2</v>
      </c>
      <c r="G359" s="11">
        <f t="shared" si="29"/>
        <v>79.285697038000094</v>
      </c>
    </row>
    <row r="360" spans="1:7" ht="13.8" thickBot="1" x14ac:dyDescent="0.3">
      <c r="A360" s="9">
        <f t="shared" si="26"/>
        <v>357</v>
      </c>
      <c r="B360" s="5">
        <f t="shared" si="27"/>
        <v>357</v>
      </c>
      <c r="C360" s="10">
        <f t="shared" si="28"/>
        <v>56505</v>
      </c>
      <c r="D360" s="9">
        <f t="shared" si="25"/>
        <v>9</v>
      </c>
      <c r="E360" s="5" t="str">
        <f>IF(ISERROR(MATCH(D360,Simulador!$H$16:$H$17,0))=FALSE,"C",IF(ISERROR(MATCH(D360,Simulador!$H$18:$H$19,0))=FALSE,"D",""))</f>
        <v/>
      </c>
      <c r="F360" s="7">
        <f>IF(E360="C",0,IF(E360 ="D",ROUND(1/((1+Simulador!$Q$13)^A360),9) * 2,ROUND(1/((1+Simulador!$Q$13)^A360),9)))</f>
        <v>1.2029623E-2</v>
      </c>
      <c r="G360" s="11">
        <f t="shared" si="29"/>
        <v>79.297726661000098</v>
      </c>
    </row>
    <row r="361" spans="1:7" ht="13.8" thickBot="1" x14ac:dyDescent="0.3">
      <c r="A361" s="9">
        <f t="shared" si="26"/>
        <v>358</v>
      </c>
      <c r="B361" s="5">
        <f t="shared" si="27"/>
        <v>358</v>
      </c>
      <c r="C361" s="10">
        <f t="shared" si="28"/>
        <v>56535</v>
      </c>
      <c r="D361" s="9">
        <f t="shared" si="25"/>
        <v>10</v>
      </c>
      <c r="E361" s="5" t="str">
        <f>IF(ISERROR(MATCH(D361,Simulador!$H$16:$H$17,0))=FALSE,"C",IF(ISERROR(MATCH(D361,Simulador!$H$18:$H$19,0))=FALSE,"D",""))</f>
        <v/>
      </c>
      <c r="F361" s="7">
        <f>IF(E361="C",0,IF(E361 ="D",ROUND(1/((1+Simulador!$Q$13)^A361),9) * 2,ROUND(1/((1+Simulador!$Q$13)^A361),9)))</f>
        <v>1.1881591E-2</v>
      </c>
      <c r="G361" s="11">
        <f t="shared" si="29"/>
        <v>79.309608252000103</v>
      </c>
    </row>
    <row r="362" spans="1:7" ht="13.8" thickBot="1" x14ac:dyDescent="0.3">
      <c r="A362" s="9">
        <f t="shared" si="26"/>
        <v>359</v>
      </c>
      <c r="B362" s="5">
        <f t="shared" si="27"/>
        <v>359</v>
      </c>
      <c r="C362" s="10">
        <f t="shared" si="28"/>
        <v>56566</v>
      </c>
      <c r="D362" s="9">
        <f t="shared" si="25"/>
        <v>11</v>
      </c>
      <c r="E362" s="5" t="str">
        <f>IF(ISERROR(MATCH(D362,Simulador!$H$16:$H$17,0))=FALSE,"C",IF(ISERROR(MATCH(D362,Simulador!$H$18:$H$19,0))=FALSE,"D",""))</f>
        <v/>
      </c>
      <c r="F362" s="7">
        <f>IF(E362="C",0,IF(E362 ="D",ROUND(1/((1+Simulador!$Q$13)^A362),9) * 2,ROUND(1/((1+Simulador!$Q$13)^A362),9)))</f>
        <v>1.173538E-2</v>
      </c>
      <c r="G362" s="11">
        <f t="shared" si="29"/>
        <v>79.321343632000108</v>
      </c>
    </row>
    <row r="363" spans="1:7" ht="13.8" thickBot="1" x14ac:dyDescent="0.3">
      <c r="A363" s="9">
        <f t="shared" si="26"/>
        <v>360</v>
      </c>
      <c r="B363" s="5">
        <f t="shared" si="27"/>
        <v>360</v>
      </c>
      <c r="C363" s="10">
        <f t="shared" si="28"/>
        <v>56596</v>
      </c>
      <c r="D363" s="9">
        <f t="shared" si="25"/>
        <v>12</v>
      </c>
      <c r="E363" s="5" t="str">
        <f>IF(ISERROR(MATCH(D363,Simulador!$H$16:$H$17,0))=FALSE,"C",IF(ISERROR(MATCH(D363,Simulador!$H$18:$H$19,0))=FALSE,"D",""))</f>
        <v/>
      </c>
      <c r="F363" s="7">
        <f>IF(E363="C",0,IF(E363 ="D",ROUND(1/((1+Simulador!$Q$13)^A363),9) * 2,ROUND(1/((1+Simulador!$Q$13)^A363),9)))</f>
        <v>1.1590968E-2</v>
      </c>
      <c r="G363" s="11">
        <f t="shared" si="29"/>
        <v>79.332934600000101</v>
      </c>
    </row>
    <row r="364" spans="1:7" ht="13.8" thickBot="1" x14ac:dyDescent="0.3">
      <c r="A364" s="9">
        <f t="shared" si="26"/>
        <v>361</v>
      </c>
      <c r="B364" s="5">
        <f t="shared" si="27"/>
        <v>361</v>
      </c>
      <c r="C364" s="10">
        <f t="shared" si="28"/>
        <v>56627</v>
      </c>
      <c r="D364" s="9">
        <f t="shared" si="25"/>
        <v>1</v>
      </c>
      <c r="E364" s="5" t="str">
        <f>IF(ISERROR(MATCH(D364,Simulador!$H$16:$H$17,0))=FALSE,"C",IF(ISERROR(MATCH(D364,Simulador!$H$18:$H$19,0))=FALSE,"D",""))</f>
        <v/>
      </c>
      <c r="F364" s="7">
        <f>IF(E364="C",0,IF(E364 ="D",ROUND(1/((1+Simulador!$Q$13)^A364),9) * 2,ROUND(1/((1+Simulador!$Q$13)^A364),9)))</f>
        <v>1.1448333E-2</v>
      </c>
      <c r="G364" s="11">
        <f t="shared" si="29"/>
        <v>79.344382933000105</v>
      </c>
    </row>
    <row r="365" spans="1:7" ht="13.8" thickBot="1" x14ac:dyDescent="0.3">
      <c r="A365" s="9">
        <f t="shared" si="26"/>
        <v>362</v>
      </c>
      <c r="B365" s="5">
        <f t="shared" si="27"/>
        <v>362</v>
      </c>
      <c r="C365" s="10">
        <f t="shared" si="28"/>
        <v>56658</v>
      </c>
      <c r="D365" s="9">
        <f t="shared" si="25"/>
        <v>2</v>
      </c>
      <c r="E365" s="5" t="str">
        <f>IF(ISERROR(MATCH(D365,Simulador!$H$16:$H$17,0))=FALSE,"C",IF(ISERROR(MATCH(D365,Simulador!$H$18:$H$19,0))=FALSE,"D",""))</f>
        <v/>
      </c>
      <c r="F365" s="7">
        <f>IF(E365="C",0,IF(E365 ="D",ROUND(1/((1+Simulador!$Q$13)^A365),9) * 2,ROUND(1/((1+Simulador!$Q$13)^A365),9)))</f>
        <v>1.1307453E-2</v>
      </c>
      <c r="G365" s="11">
        <f t="shared" si="29"/>
        <v>79.355690386000106</v>
      </c>
    </row>
    <row r="366" spans="1:7" ht="13.8" thickBot="1" x14ac:dyDescent="0.3">
      <c r="A366" s="9">
        <f t="shared" si="26"/>
        <v>363</v>
      </c>
      <c r="B366" s="5">
        <f t="shared" si="27"/>
        <v>363</v>
      </c>
      <c r="C366" s="10">
        <f t="shared" si="28"/>
        <v>56686</v>
      </c>
      <c r="D366" s="9">
        <f t="shared" si="25"/>
        <v>3</v>
      </c>
      <c r="E366" s="5" t="str">
        <f>IF(ISERROR(MATCH(D366,Simulador!$H$16:$H$17,0))=FALSE,"C",IF(ISERROR(MATCH(D366,Simulador!$H$18:$H$19,0))=FALSE,"D",""))</f>
        <v/>
      </c>
      <c r="F366" s="7">
        <f>IF(E366="C",0,IF(E366 ="D",ROUND(1/((1+Simulador!$Q$13)^A366),9) * 2,ROUND(1/((1+Simulador!$Q$13)^A366),9)))</f>
        <v>1.1168307000000001E-2</v>
      </c>
      <c r="G366" s="11">
        <f t="shared" si="29"/>
        <v>79.366858693000111</v>
      </c>
    </row>
    <row r="367" spans="1:7" ht="13.8" thickBot="1" x14ac:dyDescent="0.3">
      <c r="A367" s="9">
        <f t="shared" si="26"/>
        <v>364</v>
      </c>
      <c r="B367" s="5">
        <f t="shared" si="27"/>
        <v>364</v>
      </c>
      <c r="C367" s="10">
        <f t="shared" si="28"/>
        <v>56717</v>
      </c>
      <c r="D367" s="9">
        <f t="shared" si="25"/>
        <v>4</v>
      </c>
      <c r="E367" s="5" t="str">
        <f>IF(ISERROR(MATCH(D367,Simulador!$H$16:$H$17,0))=FALSE,"C",IF(ISERROR(MATCH(D367,Simulador!$H$18:$H$19,0))=FALSE,"D",""))</f>
        <v/>
      </c>
      <c r="F367" s="7">
        <f>IF(E367="C",0,IF(E367 ="D",ROUND(1/((1+Simulador!$Q$13)^A367),9) * 2,ROUND(1/((1+Simulador!$Q$13)^A367),9)))</f>
        <v>1.1030874E-2</v>
      </c>
      <c r="G367" s="11">
        <f t="shared" si="29"/>
        <v>79.377889567000111</v>
      </c>
    </row>
    <row r="368" spans="1:7" ht="13.8" thickBot="1" x14ac:dyDescent="0.3">
      <c r="A368" s="9">
        <f t="shared" si="26"/>
        <v>365</v>
      </c>
      <c r="B368" s="5">
        <f t="shared" si="27"/>
        <v>365</v>
      </c>
      <c r="C368" s="10">
        <f t="shared" si="28"/>
        <v>56747</v>
      </c>
      <c r="D368" s="9">
        <f t="shared" si="25"/>
        <v>5</v>
      </c>
      <c r="E368" s="5" t="str">
        <f>IF(ISERROR(MATCH(D368,Simulador!$H$16:$H$17,0))=FALSE,"C",IF(ISERROR(MATCH(D368,Simulador!$H$18:$H$19,0))=FALSE,"D",""))</f>
        <v/>
      </c>
      <c r="F368" s="7">
        <f>IF(E368="C",0,IF(E368 ="D",ROUND(1/((1+Simulador!$Q$13)^A368),9) * 2,ROUND(1/((1+Simulador!$Q$13)^A368),9)))</f>
        <v>1.0895131000000001E-2</v>
      </c>
      <c r="G368" s="11">
        <f t="shared" si="29"/>
        <v>79.388784698000109</v>
      </c>
    </row>
    <row r="369" spans="1:7" ht="13.8" thickBot="1" x14ac:dyDescent="0.3">
      <c r="A369" s="9">
        <f t="shared" si="26"/>
        <v>366</v>
      </c>
      <c r="B369" s="5">
        <f t="shared" si="27"/>
        <v>366</v>
      </c>
      <c r="C369" s="10">
        <f t="shared" si="28"/>
        <v>56778</v>
      </c>
      <c r="D369" s="9">
        <f t="shared" si="25"/>
        <v>6</v>
      </c>
      <c r="E369" s="5" t="str">
        <f>IF(ISERROR(MATCH(D369,Simulador!$H$16:$H$17,0))=FALSE,"C",IF(ISERROR(MATCH(D369,Simulador!$H$18:$H$19,0))=FALSE,"D",""))</f>
        <v/>
      </c>
      <c r="F369" s="7">
        <f>IF(E369="C",0,IF(E369 ="D",ROUND(1/((1+Simulador!$Q$13)^A369),9) * 2,ROUND(1/((1+Simulador!$Q$13)^A369),9)))</f>
        <v>1.0761059E-2</v>
      </c>
      <c r="G369" s="11">
        <f t="shared" si="29"/>
        <v>79.399545757000112</v>
      </c>
    </row>
    <row r="370" spans="1:7" ht="13.8" thickBot="1" x14ac:dyDescent="0.3">
      <c r="A370" s="9">
        <f t="shared" si="26"/>
        <v>367</v>
      </c>
      <c r="B370" s="5">
        <f t="shared" si="27"/>
        <v>367</v>
      </c>
      <c r="C370" s="10">
        <f t="shared" si="28"/>
        <v>56808</v>
      </c>
      <c r="D370" s="9">
        <f t="shared" si="25"/>
        <v>7</v>
      </c>
      <c r="E370" s="5" t="str">
        <f>IF(ISERROR(MATCH(D370,Simulador!$H$16:$H$17,0))=FALSE,"C",IF(ISERROR(MATCH(D370,Simulador!$H$18:$H$19,0))=FALSE,"D",""))</f>
        <v/>
      </c>
      <c r="F370" s="7">
        <f>IF(E370="C",0,IF(E370 ="D",ROUND(1/((1+Simulador!$Q$13)^A370),9) * 2,ROUND(1/((1+Simulador!$Q$13)^A370),9)))</f>
        <v>1.0628637E-2</v>
      </c>
      <c r="G370" s="11">
        <f t="shared" si="29"/>
        <v>79.410174394000109</v>
      </c>
    </row>
    <row r="371" spans="1:7" ht="13.8" thickBot="1" x14ac:dyDescent="0.3">
      <c r="A371" s="9">
        <f t="shared" si="26"/>
        <v>368</v>
      </c>
      <c r="B371" s="5">
        <f t="shared" si="27"/>
        <v>368</v>
      </c>
      <c r="C371" s="10">
        <f t="shared" si="28"/>
        <v>56839</v>
      </c>
      <c r="D371" s="9">
        <f t="shared" si="25"/>
        <v>8</v>
      </c>
      <c r="E371" s="5" t="str">
        <f>IF(ISERROR(MATCH(D371,Simulador!$H$16:$H$17,0))=FALSE,"C",IF(ISERROR(MATCH(D371,Simulador!$H$18:$H$19,0))=FALSE,"D",""))</f>
        <v/>
      </c>
      <c r="F371" s="7">
        <f>IF(E371="C",0,IF(E371 ="D",ROUND(1/((1+Simulador!$Q$13)^A371),9) * 2,ROUND(1/((1+Simulador!$Q$13)^A371),9)))</f>
        <v>1.0497843999999999E-2</v>
      </c>
      <c r="G371" s="11">
        <f t="shared" si="29"/>
        <v>79.420672238000108</v>
      </c>
    </row>
    <row r="372" spans="1:7" ht="13.8" thickBot="1" x14ac:dyDescent="0.3">
      <c r="A372" s="9">
        <f t="shared" si="26"/>
        <v>369</v>
      </c>
      <c r="B372" s="5">
        <f t="shared" si="27"/>
        <v>369</v>
      </c>
      <c r="C372" s="10">
        <f t="shared" si="28"/>
        <v>56870</v>
      </c>
      <c r="D372" s="9">
        <f t="shared" si="25"/>
        <v>9</v>
      </c>
      <c r="E372" s="5" t="str">
        <f>IF(ISERROR(MATCH(D372,Simulador!$H$16:$H$17,0))=FALSE,"C",IF(ISERROR(MATCH(D372,Simulador!$H$18:$H$19,0))=FALSE,"D",""))</f>
        <v/>
      </c>
      <c r="F372" s="7">
        <f>IF(E372="C",0,IF(E372 ="D",ROUND(1/((1+Simulador!$Q$13)^A372),9) * 2,ROUND(1/((1+Simulador!$Q$13)^A372),9)))</f>
        <v>1.0368661E-2</v>
      </c>
      <c r="G372" s="11">
        <f t="shared" si="29"/>
        <v>79.431040899000109</v>
      </c>
    </row>
    <row r="373" spans="1:7" ht="13.8" thickBot="1" x14ac:dyDescent="0.3">
      <c r="A373" s="9">
        <f t="shared" si="26"/>
        <v>370</v>
      </c>
      <c r="B373" s="5">
        <f t="shared" si="27"/>
        <v>370</v>
      </c>
      <c r="C373" s="10">
        <f t="shared" si="28"/>
        <v>56900</v>
      </c>
      <c r="D373" s="9">
        <f t="shared" si="25"/>
        <v>10</v>
      </c>
      <c r="E373" s="5" t="str">
        <f>IF(ISERROR(MATCH(D373,Simulador!$H$16:$H$17,0))=FALSE,"C",IF(ISERROR(MATCH(D373,Simulador!$H$18:$H$19,0))=FALSE,"D",""))</f>
        <v/>
      </c>
      <c r="F373" s="7">
        <f>IF(E373="C",0,IF(E373 ="D",ROUND(1/((1+Simulador!$Q$13)^A373),9) * 2,ROUND(1/((1+Simulador!$Q$13)^A373),9)))</f>
        <v>1.0241068000000001E-2</v>
      </c>
      <c r="G373" s="11">
        <f t="shared" si="29"/>
        <v>79.441281967000108</v>
      </c>
    </row>
    <row r="374" spans="1:7" ht="13.8" thickBot="1" x14ac:dyDescent="0.3">
      <c r="A374" s="9">
        <f t="shared" si="26"/>
        <v>371</v>
      </c>
      <c r="B374" s="5">
        <f t="shared" si="27"/>
        <v>371</v>
      </c>
      <c r="C374" s="10">
        <f t="shared" si="28"/>
        <v>56931</v>
      </c>
      <c r="D374" s="9">
        <f t="shared" si="25"/>
        <v>11</v>
      </c>
      <c r="E374" s="5" t="str">
        <f>IF(ISERROR(MATCH(D374,Simulador!$H$16:$H$17,0))=FALSE,"C",IF(ISERROR(MATCH(D374,Simulador!$H$18:$H$19,0))=FALSE,"D",""))</f>
        <v/>
      </c>
      <c r="F374" s="7">
        <f>IF(E374="C",0,IF(E374 ="D",ROUND(1/((1+Simulador!$Q$13)^A374),9) * 2,ROUND(1/((1+Simulador!$Q$13)^A374),9)))</f>
        <v>1.0115045E-2</v>
      </c>
      <c r="G374" s="11">
        <f t="shared" si="29"/>
        <v>79.451397012000115</v>
      </c>
    </row>
    <row r="375" spans="1:7" ht="13.8" thickBot="1" x14ac:dyDescent="0.3">
      <c r="A375" s="9">
        <f t="shared" si="26"/>
        <v>372</v>
      </c>
      <c r="B375" s="5">
        <f t="shared" si="27"/>
        <v>372</v>
      </c>
      <c r="C375" s="10">
        <f t="shared" si="28"/>
        <v>56961</v>
      </c>
      <c r="D375" s="9">
        <f t="shared" si="25"/>
        <v>12</v>
      </c>
      <c r="E375" s="5" t="str">
        <f>IF(ISERROR(MATCH(D375,Simulador!$H$16:$H$17,0))=FALSE,"C",IF(ISERROR(MATCH(D375,Simulador!$H$18:$H$19,0))=FALSE,"D",""))</f>
        <v/>
      </c>
      <c r="F375" s="7">
        <f>IF(E375="C",0,IF(E375 ="D",ROUND(1/((1+Simulador!$Q$13)^A375),9) * 2,ROUND(1/((1+Simulador!$Q$13)^A375),9)))</f>
        <v>9.9905719999999996E-3</v>
      </c>
      <c r="G375" s="11">
        <f t="shared" si="29"/>
        <v>79.461387584000121</v>
      </c>
    </row>
    <row r="376" spans="1:7" ht="13.8" thickBot="1" x14ac:dyDescent="0.3">
      <c r="A376" s="9">
        <f t="shared" si="26"/>
        <v>373</v>
      </c>
      <c r="B376" s="5">
        <f t="shared" si="27"/>
        <v>373</v>
      </c>
      <c r="C376" s="10">
        <f t="shared" si="28"/>
        <v>56992</v>
      </c>
      <c r="D376" s="9">
        <f t="shared" si="25"/>
        <v>1</v>
      </c>
      <c r="E376" s="5" t="str">
        <f>IF(ISERROR(MATCH(D376,Simulador!$H$16:$H$17,0))=FALSE,"C",IF(ISERROR(MATCH(D376,Simulador!$H$18:$H$19,0))=FALSE,"D",""))</f>
        <v/>
      </c>
      <c r="F376" s="7">
        <f>IF(E376="C",0,IF(E376 ="D",ROUND(1/((1+Simulador!$Q$13)^A376),9) * 2,ROUND(1/((1+Simulador!$Q$13)^A376),9)))</f>
        <v>9.867631E-3</v>
      </c>
      <c r="G376" s="11">
        <f t="shared" si="29"/>
        <v>79.471255215000127</v>
      </c>
    </row>
    <row r="377" spans="1:7" ht="13.8" thickBot="1" x14ac:dyDescent="0.3">
      <c r="A377" s="9">
        <f t="shared" si="26"/>
        <v>374</v>
      </c>
      <c r="B377" s="5">
        <f t="shared" si="27"/>
        <v>374</v>
      </c>
      <c r="C377" s="10">
        <f t="shared" si="28"/>
        <v>57023</v>
      </c>
      <c r="D377" s="9">
        <f t="shared" si="25"/>
        <v>2</v>
      </c>
      <c r="E377" s="5" t="str">
        <f>IF(ISERROR(MATCH(D377,Simulador!$H$16:$H$17,0))=FALSE,"C",IF(ISERROR(MATCH(D377,Simulador!$H$18:$H$19,0))=FALSE,"D",""))</f>
        <v/>
      </c>
      <c r="F377" s="7">
        <f>IF(E377="C",0,IF(E377 ="D",ROUND(1/((1+Simulador!$Q$13)^A377),9) * 2,ROUND(1/((1+Simulador!$Q$13)^A377),9)))</f>
        <v>9.7462030000000002E-3</v>
      </c>
      <c r="G377" s="11">
        <f t="shared" si="29"/>
        <v>79.481001418000133</v>
      </c>
    </row>
    <row r="378" spans="1:7" ht="13.8" thickBot="1" x14ac:dyDescent="0.3">
      <c r="A378" s="9">
        <f t="shared" si="26"/>
        <v>375</v>
      </c>
      <c r="B378" s="5">
        <f t="shared" si="27"/>
        <v>375</v>
      </c>
      <c r="C378" s="10">
        <f t="shared" si="28"/>
        <v>57052</v>
      </c>
      <c r="D378" s="9">
        <f t="shared" si="25"/>
        <v>3</v>
      </c>
      <c r="E378" s="5" t="str">
        <f>IF(ISERROR(MATCH(D378,Simulador!$H$16:$H$17,0))=FALSE,"C",IF(ISERROR(MATCH(D378,Simulador!$H$18:$H$19,0))=FALSE,"D",""))</f>
        <v/>
      </c>
      <c r="F378" s="7">
        <f>IF(E378="C",0,IF(E378 ="D",ROUND(1/((1+Simulador!$Q$13)^A378),9) * 2,ROUND(1/((1+Simulador!$Q$13)^A378),9)))</f>
        <v>9.6262699999999993E-3</v>
      </c>
      <c r="G378" s="11">
        <f t="shared" si="29"/>
        <v>79.490627688000131</v>
      </c>
    </row>
    <row r="379" spans="1:7" ht="13.8" thickBot="1" x14ac:dyDescent="0.3">
      <c r="A379" s="9">
        <f t="shared" si="26"/>
        <v>376</v>
      </c>
      <c r="B379" s="5">
        <f t="shared" si="27"/>
        <v>376</v>
      </c>
      <c r="C379" s="10">
        <f t="shared" si="28"/>
        <v>57083</v>
      </c>
      <c r="D379" s="9">
        <f t="shared" si="25"/>
        <v>4</v>
      </c>
      <c r="E379" s="5" t="str">
        <f>IF(ISERROR(MATCH(D379,Simulador!$H$16:$H$17,0))=FALSE,"C",IF(ISERROR(MATCH(D379,Simulador!$H$18:$H$19,0))=FALSE,"D",""))</f>
        <v/>
      </c>
      <c r="F379" s="7">
        <f>IF(E379="C",0,IF(E379 ="D",ROUND(1/((1+Simulador!$Q$13)^A379),9) * 2,ROUND(1/((1+Simulador!$Q$13)^A379),9)))</f>
        <v>9.5078119999999992E-3</v>
      </c>
      <c r="G379" s="11">
        <f t="shared" si="29"/>
        <v>79.500135500000127</v>
      </c>
    </row>
    <row r="380" spans="1:7" ht="13.8" thickBot="1" x14ac:dyDescent="0.3">
      <c r="A380" s="9">
        <f t="shared" si="26"/>
        <v>377</v>
      </c>
      <c r="B380" s="5">
        <f t="shared" si="27"/>
        <v>377</v>
      </c>
      <c r="C380" s="10">
        <f t="shared" si="28"/>
        <v>57113</v>
      </c>
      <c r="D380" s="9">
        <f t="shared" si="25"/>
        <v>5</v>
      </c>
      <c r="E380" s="5" t="str">
        <f>IF(ISERROR(MATCH(D380,Simulador!$H$16:$H$17,0))=FALSE,"C",IF(ISERROR(MATCH(D380,Simulador!$H$18:$H$19,0))=FALSE,"D",""))</f>
        <v/>
      </c>
      <c r="F380" s="7">
        <f>IF(E380="C",0,IF(E380 ="D",ROUND(1/((1+Simulador!$Q$13)^A380),9) * 2,ROUND(1/((1+Simulador!$Q$13)^A380),9)))</f>
        <v>9.3908120000000001E-3</v>
      </c>
      <c r="G380" s="11">
        <f t="shared" si="29"/>
        <v>79.509526312000133</v>
      </c>
    </row>
    <row r="381" spans="1:7" ht="13.8" thickBot="1" x14ac:dyDescent="0.3">
      <c r="A381" s="9">
        <f t="shared" si="26"/>
        <v>378</v>
      </c>
      <c r="B381" s="5">
        <f t="shared" si="27"/>
        <v>378</v>
      </c>
      <c r="C381" s="10">
        <f t="shared" si="28"/>
        <v>57144</v>
      </c>
      <c r="D381" s="9">
        <f t="shared" si="25"/>
        <v>6</v>
      </c>
      <c r="E381" s="5" t="str">
        <f>IF(ISERROR(MATCH(D381,Simulador!$H$16:$H$17,0))=FALSE,"C",IF(ISERROR(MATCH(D381,Simulador!$H$18:$H$19,0))=FALSE,"D",""))</f>
        <v/>
      </c>
      <c r="F381" s="7">
        <f>IF(E381="C",0,IF(E381 ="D",ROUND(1/((1+Simulador!$Q$13)^A381),9) * 2,ROUND(1/((1+Simulador!$Q$13)^A381),9)))</f>
        <v>9.275251E-3</v>
      </c>
      <c r="G381" s="11">
        <f t="shared" si="29"/>
        <v>79.518801563000139</v>
      </c>
    </row>
    <row r="382" spans="1:7" ht="13.8" thickBot="1" x14ac:dyDescent="0.3">
      <c r="A382" s="9">
        <f t="shared" si="26"/>
        <v>379</v>
      </c>
      <c r="B382" s="5">
        <f t="shared" si="27"/>
        <v>379</v>
      </c>
      <c r="C382" s="10">
        <f t="shared" si="28"/>
        <v>57174</v>
      </c>
      <c r="D382" s="9">
        <f t="shared" si="25"/>
        <v>7</v>
      </c>
      <c r="E382" s="5" t="str">
        <f>IF(ISERROR(MATCH(D382,Simulador!$H$16:$H$17,0))=FALSE,"C",IF(ISERROR(MATCH(D382,Simulador!$H$18:$H$19,0))=FALSE,"D",""))</f>
        <v/>
      </c>
      <c r="F382" s="7">
        <f>IF(E382="C",0,IF(E382 ="D",ROUND(1/((1+Simulador!$Q$13)^A382),9) * 2,ROUND(1/((1+Simulador!$Q$13)^A382),9)))</f>
        <v>9.1611130000000002E-3</v>
      </c>
      <c r="G382" s="11">
        <f t="shared" si="29"/>
        <v>79.527962676000143</v>
      </c>
    </row>
    <row r="383" spans="1:7" ht="13.8" thickBot="1" x14ac:dyDescent="0.3">
      <c r="A383" s="9">
        <f t="shared" si="26"/>
        <v>380</v>
      </c>
      <c r="B383" s="5">
        <f t="shared" si="27"/>
        <v>380</v>
      </c>
      <c r="C383" s="10">
        <f t="shared" si="28"/>
        <v>57205</v>
      </c>
      <c r="D383" s="9">
        <f t="shared" si="25"/>
        <v>8</v>
      </c>
      <c r="E383" s="5" t="str">
        <f>IF(ISERROR(MATCH(D383,Simulador!$H$16:$H$17,0))=FALSE,"C",IF(ISERROR(MATCH(D383,Simulador!$H$18:$H$19,0))=FALSE,"D",""))</f>
        <v/>
      </c>
      <c r="F383" s="7">
        <f>IF(E383="C",0,IF(E383 ="D",ROUND(1/((1+Simulador!$Q$13)^A383),9) * 2,ROUND(1/((1+Simulador!$Q$13)^A383),9)))</f>
        <v>9.0483790000000005E-3</v>
      </c>
      <c r="G383" s="11">
        <f t="shared" si="29"/>
        <v>79.53701105500015</v>
      </c>
    </row>
    <row r="384" spans="1:7" ht="13.8" thickBot="1" x14ac:dyDescent="0.3">
      <c r="A384" s="9">
        <f t="shared" si="26"/>
        <v>381</v>
      </c>
      <c r="B384" s="5">
        <f t="shared" si="27"/>
        <v>381</v>
      </c>
      <c r="C384" s="10">
        <f t="shared" si="28"/>
        <v>57236</v>
      </c>
      <c r="D384" s="9">
        <f t="shared" si="25"/>
        <v>9</v>
      </c>
      <c r="E384" s="5" t="str">
        <f>IF(ISERROR(MATCH(D384,Simulador!$H$16:$H$17,0))=FALSE,"C",IF(ISERROR(MATCH(D384,Simulador!$H$18:$H$19,0))=FALSE,"D",""))</f>
        <v/>
      </c>
      <c r="F384" s="7">
        <f>IF(E384="C",0,IF(E384 ="D",ROUND(1/((1+Simulador!$Q$13)^A384),9) * 2,ROUND(1/((1+Simulador!$Q$13)^A384),9)))</f>
        <v>8.9370330000000005E-3</v>
      </c>
      <c r="G384" s="11">
        <f t="shared" si="29"/>
        <v>79.545948088000145</v>
      </c>
    </row>
    <row r="385" spans="1:7" ht="13.8" thickBot="1" x14ac:dyDescent="0.3">
      <c r="A385" s="9">
        <f t="shared" si="26"/>
        <v>382</v>
      </c>
      <c r="B385" s="5">
        <f t="shared" si="27"/>
        <v>382</v>
      </c>
      <c r="C385" s="10">
        <f t="shared" si="28"/>
        <v>57266</v>
      </c>
      <c r="D385" s="9">
        <f t="shared" si="25"/>
        <v>10</v>
      </c>
      <c r="E385" s="5" t="str">
        <f>IF(ISERROR(MATCH(D385,Simulador!$H$16:$H$17,0))=FALSE,"C",IF(ISERROR(MATCH(D385,Simulador!$H$18:$H$19,0))=FALSE,"D",""))</f>
        <v/>
      </c>
      <c r="F385" s="7">
        <f>IF(E385="C",0,IF(E385 ="D",ROUND(1/((1+Simulador!$Q$13)^A385),9) * 2,ROUND(1/((1+Simulador!$Q$13)^A385),9)))</f>
        <v>8.8270559999999998E-3</v>
      </c>
      <c r="G385" s="11">
        <f t="shared" si="29"/>
        <v>79.554775144000146</v>
      </c>
    </row>
    <row r="386" spans="1:7" ht="13.8" thickBot="1" x14ac:dyDescent="0.3">
      <c r="A386" s="9">
        <f t="shared" si="26"/>
        <v>383</v>
      </c>
      <c r="B386" s="5">
        <f t="shared" si="27"/>
        <v>383</v>
      </c>
      <c r="C386" s="10">
        <f t="shared" si="28"/>
        <v>57297</v>
      </c>
      <c r="D386" s="9">
        <f t="shared" si="25"/>
        <v>11</v>
      </c>
      <c r="E386" s="5" t="str">
        <f>IF(ISERROR(MATCH(D386,Simulador!$H$16:$H$17,0))=FALSE,"C",IF(ISERROR(MATCH(D386,Simulador!$H$18:$H$19,0))=FALSE,"D",""))</f>
        <v/>
      </c>
      <c r="F386" s="7">
        <f>IF(E386="C",0,IF(E386 ="D",ROUND(1/((1+Simulador!$Q$13)^A386),9) * 2,ROUND(1/((1+Simulador!$Q$13)^A386),9)))</f>
        <v>8.7184329999999994E-3</v>
      </c>
      <c r="G386" s="11">
        <f t="shared" si="29"/>
        <v>79.563493577000145</v>
      </c>
    </row>
  </sheetData>
  <mergeCells count="1">
    <mergeCell ref="A1:G1"/>
  </mergeCells>
  <pageMargins left="0.75" right="0.75" top="1" bottom="1" header="0" footer="0"/>
  <pageSetup paperSize="9" orientation="portrait" r:id="rId1"/>
  <headerFooter alignWithMargins="0">
    <oddFooter>&amp;C_x000D_&amp;1#&amp;"Calibri"&amp;8&amp;K000000 Información Interna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Calculos</vt:lpstr>
      <vt:lpstr>Hoja1</vt:lpstr>
      <vt:lpstr>Hoja1 (2)</vt:lpstr>
      <vt:lpstr>Simulador</vt:lpstr>
      <vt:lpstr>Calculos PLD</vt:lpstr>
    </vt:vector>
  </TitlesOfParts>
  <Manager/>
  <Company>Banco Financiero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VALOR DE LA CUOTA</dc:title>
  <dc:subject/>
  <dc:creator>Alvaro Otero</dc:creator>
  <cp:keywords/>
  <dc:description/>
  <cp:lastModifiedBy>Mario Aguilar</cp:lastModifiedBy>
  <cp:revision/>
  <dcterms:created xsi:type="dcterms:W3CDTF">2006-02-23T15:21:47Z</dcterms:created>
  <dcterms:modified xsi:type="dcterms:W3CDTF">2025-05-08T01:20:15Z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17a5ba-086b-43a5-ac20-78afcb57e39e_Enabled">
    <vt:lpwstr>true</vt:lpwstr>
  </property>
  <property fmtid="{D5CDD505-2E9C-101B-9397-08002B2CF9AE}" pid="3" name="MSIP_Label_b117a5ba-086b-43a5-ac20-78afcb57e39e_SetDate">
    <vt:lpwstr>2025-05-06T19:51:48Z</vt:lpwstr>
  </property>
  <property fmtid="{D5CDD505-2E9C-101B-9397-08002B2CF9AE}" pid="4" name="MSIP_Label_b117a5ba-086b-43a5-ac20-78afcb57e39e_Method">
    <vt:lpwstr>Standard</vt:lpwstr>
  </property>
  <property fmtid="{D5CDD505-2E9C-101B-9397-08002B2CF9AE}" pid="5" name="MSIP_Label_b117a5ba-086b-43a5-ac20-78afcb57e39e_Name">
    <vt:lpwstr>Información Interna_Producción</vt:lpwstr>
  </property>
  <property fmtid="{D5CDD505-2E9C-101B-9397-08002B2CF9AE}" pid="6" name="MSIP_Label_b117a5ba-086b-43a5-ac20-78afcb57e39e_SiteId">
    <vt:lpwstr>517e0e98-94c4-4cdc-aedf-9a5d64ccdfb2</vt:lpwstr>
  </property>
  <property fmtid="{D5CDD505-2E9C-101B-9397-08002B2CF9AE}" pid="7" name="MSIP_Label_b117a5ba-086b-43a5-ac20-78afcb57e39e_ActionId">
    <vt:lpwstr>5bd3365a-287f-4baa-b096-993c2eebf31d</vt:lpwstr>
  </property>
  <property fmtid="{D5CDD505-2E9C-101B-9397-08002B2CF9AE}" pid="8" name="MSIP_Label_b117a5ba-086b-43a5-ac20-78afcb57e39e_ContentBits">
    <vt:lpwstr>2</vt:lpwstr>
  </property>
</Properties>
</file>